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Предложение!$66:$72</definedName>
    <definedName name="OFFER_TARIFF_A_HOTVSNA_2">Предложение!$133:$139</definedName>
    <definedName name="OFFER_TARIFF_A_HOTVSNA_3">Предложение!$198:$204</definedName>
    <definedName name="OFFER_TARIFF_A_HOTVSNA_4">Предложение!$263:$269</definedName>
    <definedName name="OFFER_TARIFF_A_HOTVSNA_5">Предложение!$328:$334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Т-гор.вода'!$T$58</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<sst xmlns="http://schemas.openxmlformats.org/spreadsheetml/2006/main" count="9782" uniqueCount="2599">
  <si>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</si>
  <si>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</si>
  <si>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</si>
  <si>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</si>
  <si>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</si>
  <si>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</si>
  <si>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</si>
  <si>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</si>
  <si>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</si>
  <si>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</si>
  <si>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</si>
  <si>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</si>
  <si>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</si>
  <si>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</si>
  <si>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</si>
  <si>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</si>
  <si>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</si>
  <si>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</si>
  <si>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</si>
  <si>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</si>
  <si>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</si>
  <si>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</si>
  <si>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</si>
  <si>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</si>
  <si>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</si>
  <si>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</si>
  <si>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</si>
  <si>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</si>
  <si>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</si>
  <si>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</si>
  <si>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</si>
  <si>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</si>
  <si>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</si>
  <si>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</si>
  <si>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</si>
  <si>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</si>
  <si>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</si>
  <si>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</si>
  <si>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</si>
  <si>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</si>
  <si>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</si>
  <si>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</si>
  <si>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</si>
  <si>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</si>
  <si>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</si>
  <si>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</si>
  <si>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</si>
  <si>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</si>
  <si>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</si>
  <si>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</si>
  <si>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</si>
  <si>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</si>
  <si>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</si>
  <si>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</si>
  <si>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</si>
  <si>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</si>
  <si>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</si>
  <si>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</si>
  <si>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</si>
  <si>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</si>
  <si>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</si>
  <si>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</si>
  <si>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</si>
  <si>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</si>
  <si>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</si>
  <si>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</si>
  <si>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</si>
  <si>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</si>
  <si>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</si>
  <si>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</si>
  <si>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</si>
  <si>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</si>
  <si>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</si>
  <si>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</si>
  <si>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</si>
  <si>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</si>
  <si>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</si>
  <si>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</si>
  <si>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</si>
  <si>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</si>
  <si>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</si>
  <si>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</si>
  <si>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</si>
  <si>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</si>
  <si>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</si>
  <si>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</si>
  <si>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</si>
  <si>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</si>
  <si>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</si>
  <si>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</si>
  <si>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</si>
  <si>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</si>
  <si>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</si>
  <si>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</si>
  <si>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</si>
  <si>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</si>
  <si>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</si>
  <si>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</si>
  <si>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</si>
  <si>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</si>
  <si>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</si>
  <si>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</si>
  <si>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</si>
  <si>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</si>
  <si>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</si>
  <si>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</si>
  <si>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</si>
  <si>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</si>
  <si>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</si>
  <si>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</si>
  <si>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</si>
  <si>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</si>
  <si>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</si>
  <si>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</si>
  <si>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</si>
  <si>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</si>
  <si>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</si>
  <si>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</si>
  <si>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</si>
  <si>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</si>
  <si>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</si>
  <si>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</si>
  <si>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</si>
  <si>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</si>
  <si>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</si>
  <si>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</si>
  <si>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</si>
  <si>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</si>
  <si>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</si>
  <si>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</si>
  <si>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</si>
  <si>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</si>
  <si>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</si>
  <si>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</si>
  <si>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</si>
  <si>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</si>
  <si>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</si>
  <si>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</si>
  <si>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</si>
  <si>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</si>
  <si>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</si>
  <si>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</si>
  <si>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</si>
  <si>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</si>
  <si>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</si>
  <si>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</si>
  <si>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</si>
  <si>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</si>
  <si>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</si>
  <si>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</si>
  <si>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</si>
  <si>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</si>
  <si>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</si>
  <si>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</si>
  <si>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</si>
  <si>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</si>
  <si>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</si>
  <si>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</si>
  <si>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</si>
  <si>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</si>
  <si>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</si>
  <si>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</si>
  <si>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</si>
  <si>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</si>
  <si>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</si>
  <si>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</si>
  <si>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</si>
  <si>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</si>
  <si>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</si>
  <si>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</si>
  <si>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</si>
  <si>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</si>
  <si>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</si>
  <si>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</si>
  <si>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</si>
  <si>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</si>
  <si>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</si>
  <si>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</si>
  <si>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</si>
  <si>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</si>
  <si>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</si>
  <si>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</si>
  <si>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</si>
  <si>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</si>
  <si>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</si>
  <si>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</si>
  <si>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</si>
  <si>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</si>
  <si>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</si>
  <si>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</si>
  <si>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</si>
  <si>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</si>
  <si>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</si>
  <si>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</si>
  <si>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</si>
  <si>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</si>
  <si>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</si>
  <si>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</si>
  <si>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</si>
  <si>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</si>
  <si>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</si>
  <si>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</si>
  <si>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</si>
  <si>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</si>
  <si>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</si>
  <si>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</si>
  <si>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</si>
  <si>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</si>
  <si>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</si>
  <si>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</si>
  <si>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</si>
  <si>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</si>
  <si>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</si>
  <si>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</si>
  <si>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</si>
  <si>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</si>
  <si>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</si>
  <si>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</si>
  <si>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</si>
  <si>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</si>
  <si>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</si>
  <si>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</si>
  <si>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</si>
  <si>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</si>
  <si>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</si>
  <si>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</si>
  <si>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</si>
  <si>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</si>
  <si>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</si>
  <si>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</si>
  <si>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</si>
  <si>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</si>
  <si>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</si>
  <si>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</si>
  <si>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</si>
  <si>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</si>
  <si>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</si>
  <si>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</si>
  <si>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</si>
  <si>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</si>
  <si>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</si>
  <si>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</si>
  <si>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</si>
  <si>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</si>
  <si>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</si>
  <si>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</si>
  <si>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</si>
  <si>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</si>
  <si>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(горячее водоснабжение)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</si>
  <si>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</si>
  <si>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</si>
  <si>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</si>
  <si>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</si>
  <si>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</si>
  <si>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</si>
  <si>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</si>
  <si>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</si>
  <si>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</si>
  <si>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</si>
  <si>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</si>
  <si>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</si>
  <si>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</si>
  <si>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</si>
  <si>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</si>
  <si>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</si>
  <si>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</si>
  <si>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</si>
  <si>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</si>
  <si>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</si>
  <si>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</si>
  <si>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</si>
  <si>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</si>
  <si>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</si>
  <si>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</si>
  <si>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</si>
  <si>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</si>
  <si>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</si>
  <si>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</si>
  <si>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</si>
  <si>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</si>
  <si>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</si>
  <si>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</si>
  <si>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</si>
  <si>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</si>
  <si>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</si>
  <si>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</si>
  <si>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</si>
  <si>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</si>
  <si>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</si>
  <si>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</si>
  <si>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</si>
  <si>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</si>
  <si>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</si>
  <si>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</si>
  <si>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</si>
  <si>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</si>
  <si>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</si>
  <si>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</si>
  <si>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</si>
  <si>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</si>
  <si>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</si>
  <si>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</si>
  <si>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</si>
  <si>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</si>
  <si>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</si>
  <si>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</si>
  <si>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</si>
  <si>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</si>
  <si>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</si>
  <si>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</si>
  <si>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</si>
  <si>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</si>
  <si>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</si>
  <si>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</si>
  <si>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</si>
  <si>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</si>
  <si>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</si>
  <si>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</si>
  <si>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</si>
  <si>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</si>
  <si>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</si>
  <si>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</si>
  <si>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</si>
  <si>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</si>
  <si>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</si>
  <si>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</si>
  <si>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</si>
  <si>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</si>
  <si>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</si>
  <si>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</si>
  <si>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</si>
  <si>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</si>
  <si>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</si>
  <si>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</si>
  <si>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</si>
  <si>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</si>
  <si>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</si>
  <si>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</si>
  <si>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</si>
  <si>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</si>
  <si>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</si>
  <si>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</si>
  <si>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</si>
  <si>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</si>
  <si>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</si>
  <si>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</si>
  <si>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</si>
  <si>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</si>
  <si>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</si>
  <si>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</si>
  <si>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</si>
  <si>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</si>
  <si>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</si>
  <si>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</si>
  <si>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</si>
  <si>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</si>
  <si>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</si>
  <si>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</si>
  <si>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</si>
  <si>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</si>
  <si>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</si>
  <si>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</si>
  <si>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</si>
  <si>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</si>
  <si>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</si>
  <si>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</si>
  <si>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</si>
  <si>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</si>
  <si>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</si>
  <si>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</si>
  <si>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</si>
  <si>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</si>
  <si>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</si>
  <si>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</si>
  <si>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</si>
  <si>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</si>
  <si>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</si>
  <si>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</si>
  <si>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</si>
  <si>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</si>
  <si>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</si>
  <si>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</si>
  <si>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</si>
  <si>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</si>
  <si>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</si>
  <si>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</si>
  <si>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</si>
  <si>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</si>
  <si>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</si>
  <si>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</si>
  <si>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</si>
  <si>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</si>
  <si>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</si>
  <si>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</si>
  <si>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</si>
  <si>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</si>
  <si>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</si>
  <si>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</si>
  <si>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</si>
  <si>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</si>
  <si>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</si>
  <si>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</si>
  <si>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</si>
  <si>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</si>
  <si>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</si>
  <si>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</si>
  <si>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</si>
  <si>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</si>
  <si>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</si>
  <si>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</si>
  <si>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</si>
  <si>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</si>
  <si>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</si>
  <si>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</si>
  <si>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</si>
  <si>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</si>
  <si>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</si>
  <si>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</si>
  <si>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</si>
  <si>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</si>
  <si>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</si>
  <si>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</si>
  <si>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</si>
  <si>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</si>
  <si>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</si>
  <si>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</si>
  <si>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</si>
  <si>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</si>
  <si>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</si>
  <si>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</si>
  <si>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</si>
  <si>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</si>
  <si>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</si>
  <si>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</si>
  <si>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</si>
  <si>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</si>
  <si>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</si>
  <si>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</si>
  <si>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</si>
  <si>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</si>
  <si>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</si>
  <si>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</si>
  <si>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</si>
  <si>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</si>
  <si>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</si>
  <si>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</si>
  <si>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</si>
  <si>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</si>
  <si>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</si>
  <si>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</si>
  <si>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</si>
  <si>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</si>
  <si>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</si>
  <si>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</si>
  <si>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</si>
  <si>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</si>
  <si>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</si>
  <si>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</si>
  <si>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</si>
  <si>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</si>
  <si>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</si>
  <si>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</si>
  <si>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</si>
  <si>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</si>
  <si>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</si>
  <si>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</si>
  <si>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</si>
  <si>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</si>
  <si>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</si>
  <si>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</si>
  <si>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</si>
  <si>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</si>
  <si>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</si>
  <si>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</si>
  <si>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</si>
  <si>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</si>
  <si>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</si>
  <si>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</si>
  <si>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</si>
  <si>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</si>
  <si>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</si>
  <si>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</si>
  <si>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</si>
  <si>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</si>
  <si>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</si>
  <si>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</si>
  <si>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</si>
  <si>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</si>
  <si>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</si>
  <si>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</si>
  <si>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</si>
  <si>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</si>
  <si>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</si>
  <si>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</si>
  <si>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</si>
  <si>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</si>
  <si>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</si>
  <si>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</si>
  <si>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</si>
  <si>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</si>
  <si>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</si>
  <si>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</si>
  <si>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</si>
  <si>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</si>
  <si>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</si>
  <si>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</si>
  <si>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</si>
  <si>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</si>
  <si>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</si>
  <si>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</si>
  <si>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</si>
  <si>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</si>
  <si>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</si>
  <si>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</si>
  <si>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</si>
  <si>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</si>
  <si>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</si>
  <si>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</si>
  <si>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</si>
  <si>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</si>
  <si>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</si>
  <si>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</si>
  <si>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</si>
  <si>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</si>
  <si>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</si>
  <si>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</si>
  <si>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</si>
  <si>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</si>
  <si>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</si>
  <si>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</si>
  <si>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</si>
  <si>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</si>
  <si>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</si>
  <si>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</si>
  <si>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</si>
  <si>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</si>
  <si>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</si>
  <si>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</si>
  <si>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</si>
  <si>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</si>
  <si>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</si>
  <si>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</si>
  <si>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</si>
  <si>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</si>
  <si>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</si>
  <si>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</si>
  <si>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</si>
  <si>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</si>
  <si>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</si>
  <si>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</si>
  <si>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</si>
  <si>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</si>
  <si>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</si>
  <si>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</si>
  <si>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</si>
  <si>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</si>
  <si>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</si>
  <si>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</si>
  <si>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</si>
  <si>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</si>
  <si>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</si>
  <si>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</si>
  <si>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</si>
  <si>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</si>
  <si>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</si>
  <si>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</si>
  <si>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</si>
  <si>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</si>
  <si>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</si>
  <si>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</si>
  <si>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</si>
  <si>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</si>
  <si>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</si>
  <si>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</si>
  <si>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</si>
  <si>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</si>
  <si>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</si>
  <si>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</si>
  <si>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</si>
  <si>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</si>
  <si>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</si>
  <si>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</si>
  <si>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</si>
  <si>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</si>
  <si>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</si>
  <si>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</si>
  <si>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</si>
  <si>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</si>
  <si>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</si>
  <si>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</si>
  <si>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</si>
  <si>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</si>
  <si>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</si>
  <si>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</si>
  <si>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</si>
  <si>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</si>
  <si>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</si>
  <si>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</si>
  <si>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</si>
  <si>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</si>
  <si>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</si>
  <si>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</si>
  <si>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</si>
  <si>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</si>
  <si>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</si>
  <si>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</si>
  <si>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</si>
  <si>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</si>
  <si>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</si>
  <si>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</si>
  <si>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</si>
  <si>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</si>
  <si>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</si>
  <si>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</si>
  <si>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</si>
  <si>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</si>
  <si>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</si>
  <si>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</si>
  <si>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</si>
  <si>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</si>
  <si>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</si>
  <si>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</si>
  <si>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</si>
  <si>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</si>
  <si>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</si>
  <si>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</si>
  <si>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</si>
  <si>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</si>
  <si>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</si>
  <si>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</si>
  <si>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</si>
  <si>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</si>
  <si>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</si>
  <si>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</si>
  <si>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</si>
  <si>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</si>
  <si>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</si>
  <si>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</si>
  <si>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</si>
  <si>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</si>
  <si>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</si>
  <si>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</si>
  <si>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</si>
  <si>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</si>
  <si>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</si>
  <si>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</si>
  <si>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</si>
  <si>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</si>
  <si>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</si>
  <si>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</si>
  <si>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</si>
  <si>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</si>
  <si>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</si>
  <si>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</si>
  <si>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</si>
  <si>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</si>
  <si>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</si>
  <si>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</si>
  <si>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</si>
  <si>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</si>
  <si>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</si>
  <si>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</si>
  <si>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</si>
  <si>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</si>
  <si>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</si>
  <si>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</si>
  <si>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</si>
  <si>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</si>
  <si>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</si>
  <si>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</si>
  <si>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</si>
  <si>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</si>
  <si>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</si>
  <si>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</si>
  <si>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</si>
  <si>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</si>
  <si>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</si>
  <si>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</si>
  <si>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</si>
  <si>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</si>
  <si>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</si>
  <si>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</si>
  <si>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</si>
  <si>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</si>
  <si>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</si>
  <si>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</si>
  <si>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</si>
  <si>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</si>
  <si>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</si>
  <si>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</si>
  <si>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</si>
  <si>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</si>
  <si>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</si>
  <si>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</si>
  <si>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</si>
  <si>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</si>
  <si>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</si>
  <si>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</si>
  <si>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</si>
  <si>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</si>
  <si>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</si>
  <si>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</si>
  <si>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</si>
  <si>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</si>
  <si>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</si>
  <si>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</si>
  <si>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</si>
  <si>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</si>
  <si>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</si>
  <si>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</si>
  <si>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</si>
  <si>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</si>
  <si>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</si>
  <si>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</si>
  <si>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</si>
  <si>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</si>
  <si>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</si>
  <si>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</si>
  <si>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</si>
  <si>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</si>
  <si>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</si>
  <si>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</si>
  <si>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</si>
  <si>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</si>
  <si>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</si>
  <si>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</si>
  <si>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</si>
  <si>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</si>
  <si>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</si>
  <si>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</si>
  <si>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</si>
  <si>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</si>
  <si>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</si>
  <si>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</si>
  <si>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</si>
  <si>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</si>
  <si>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</si>
  <si>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</si>
  <si>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</si>
  <si>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</si>
  <si>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</si>
  <si>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</si>
  <si>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</si>
  <si>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</si>
  <si>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</si>
  <si>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</si>
  <si>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</si>
  <si>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</si>
  <si>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</si>
  <si>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</si>
  <si>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</si>
  <si>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</si>
  <si>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</si>
  <si>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</si>
  <si>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</si>
  <si>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</si>
  <si>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</si>
  <si>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</si>
  <si>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</si>
  <si>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</si>
  <si>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</si>
  <si>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</si>
  <si>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</si>
  <si>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</si>
  <si>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</si>
  <si>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</si>
  <si>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</si>
  <si>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</si>
  <si>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</si>
  <si>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</si>
  <si>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</si>
  <si>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</si>
  <si>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</si>
  <si>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</si>
  <si>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</si>
  <si>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</si>
  <si>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</si>
  <si>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</si>
  <si>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</si>
  <si>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</si>
  <si>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</si>
  <si>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</si>
  <si>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</si>
  <si>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</si>
  <si>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</si>
  <si>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</si>
  <si>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</si>
  <si>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</si>
  <si>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</si>
  <si>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</si>
  <si>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</si>
  <si>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</si>
  <si>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</si>
  <si>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</si>
  <si>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</si>
  <si>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</si>
  <si>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</si>
  <si>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</si>
  <si>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</si>
  <si>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</si>
  <si>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</si>
  <si>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</si>
  <si>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</si>
  <si>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</si>
  <si>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</si>
  <si>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</si>
  <si>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</si>
  <si>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</si>
  <si>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</si>
  <si>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</si>
  <si>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</si>
  <si>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</si>
  <si>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</si>
  <si>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</si>
  <si>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</si>
  <si>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</si>
  <si>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</si>
  <si>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</si>
  <si>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</si>
  <si>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</si>
  <si>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</si>
  <si>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</si>
  <si>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</si>
  <si>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</si>
  <si>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</si>
  <si>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</si>
  <si>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</si>
  <si>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</si>
  <si>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</si>
  <si>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</si>
  <si>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</si>
  <si>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</si>
  <si>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</si>
  <si>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</si>
  <si>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</si>
  <si>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</si>
  <si>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</si>
  <si>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</si>
  <si>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</si>
  <si>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</si>
  <si>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</si>
  <si>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</si>
  <si>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</si>
  <si>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</si>
  <si>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</si>
  <si>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</si>
  <si>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</si>
  <si>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</si>
  <si>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</si>
  <si>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</si>
  <si>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</si>
  <si>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</si>
  <si>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</si>
  <si>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</si>
  <si>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</si>
  <si>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</si>
  <si>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</si>
  <si>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</si>
  <si>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</si>
  <si>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</si>
  <si>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</si>
  <si>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</si>
  <si>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</si>
  <si>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</si>
  <si>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</si>
  <si>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</si>
  <si>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</si>
  <si>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</si>
  <si>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</si>
  <si>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</si>
  <si>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</si>
  <si>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</si>
  <si>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</si>
  <si>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</si>
  <si>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</si>
  <si>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</si>
  <si>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</si>
  <si>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</si>
  <si>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</si>
  <si>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</si>
  <si>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</si>
  <si>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</si>
  <si>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</si>
  <si>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</si>
  <si>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</si>
  <si>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</si>
  <si>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</si>
  <si>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</si>
  <si>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</si>
  <si>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</si>
  <si>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</si>
  <si>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</si>
  <si>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</si>
  <si>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</si>
  <si>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</si>
  <si>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</si>
  <si>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</si>
  <si>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</si>
  <si>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</si>
  <si>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</si>
  <si>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</si>
  <si>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</si>
  <si>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</si>
  <si>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</si>
  <si>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</si>
  <si>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</si>
  <si>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</si>
  <si>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</si>
  <si>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</si>
  <si>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</si>
  <si>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</si>
  <si>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</si>
  <si>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</si>
  <si>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</si>
  <si>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</si>
  <si>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</si>
  <si>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</si>
  <si>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</si>
  <si>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</si>
  <si>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</si>
  <si>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</si>
  <si>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</si>
  <si>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</si>
  <si>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</si>
  <si>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</si>
  <si>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</si>
  <si>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</si>
  <si>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</si>
  <si>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</si>
  <si>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</si>
  <si>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</si>
  <si>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</si>
  <si>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</si>
  <si>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</si>
  <si>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</si>
  <si>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</si>
  <si>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</si>
  <si>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</si>
  <si>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</si>
  <si>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</si>
  <si>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</si>
  <si>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</si>
  <si>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</si>
  <si>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</si>
  <si>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</si>
  <si>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</si>
  <si>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</si>
  <si>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</si>
  <si>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</si>
  <si>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</si>
  <si>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</si>
  <si>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</si>
  <si>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</si>
  <si>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</si>
  <si>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</si>
  <si>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</si>
  <si>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</si>
  <si>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</si>
  <si>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</si>
  <si>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</si>
  <si>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</si>
  <si>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</si>
  <si>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</si>
  <si>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</si>
  <si>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</si>
  <si>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</si>
  <si>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</si>
  <si>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</si>
  <si>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</si>
  <si>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</si>
  <si>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</si>
  <si>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</si>
  <si>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</si>
  <si>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</si>
  <si>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</si>
  <si>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</si>
  <si>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</si>
  <si>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</si>
  <si>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</si>
  <si>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</si>
  <si>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</si>
  <si>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</si>
  <si>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</si>
  <si>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</si>
  <si>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</si>
  <si>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</si>
  <si>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</si>
  <si>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</si>
  <si>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</si>
  <si>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</si>
  <si>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</si>
  <si>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</si>
  <si>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</si>
  <si>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</si>
  <si>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</si>
  <si>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</si>
  <si>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</si>
  <si>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</si>
  <si>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</si>
  <si>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</si>
  <si>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</si>
  <si>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</si>
  <si>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</si>
  <si>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</si>
  <si>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</si>
  <si>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</si>
  <si>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</si>
  <si>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</si>
  <si>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</si>
  <si>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</si>
  <si>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</si>
  <si>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</si>
  <si>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</si>
  <si>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</si>
  <si>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</si>
  <si>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</si>
  <si>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</si>
  <si>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</si>
  <si>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</si>
  <si>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</si>
  <si>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</si>
  <si>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</si>
  <si>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</si>
  <si>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</si>
  <si>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</si>
  <si>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</si>
  <si>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</si>
  <si>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</si>
  <si>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</si>
  <si>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</si>
  <si>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</si>
  <si>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</si>
  <si>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</si>
  <si>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</si>
  <si>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</si>
  <si>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</si>
  <si>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</si>
  <si>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</si>
  <si>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</si>
  <si>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</si>
  <si>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</si>
  <si>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</si>
  <si>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</si>
  <si>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</si>
  <si>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</si>
  <si>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</si>
  <si>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</si>
  <si>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</si>
  <si>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</si>
  <si>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</si>
  <si>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</si>
  <si>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</si>
  <si>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</si>
  <si>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</si>
  <si>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</si>
  <si>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</si>
  <si>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</si>
  <si>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</si>
  <si>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</si>
  <si>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</si>
  <si>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</si>
  <si>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</si>
  <si>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</si>
  <si>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</si>
  <si>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</si>
  <si>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</si>
  <si>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</si>
  <si>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</si>
  <si>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</si>
  <si>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</si>
  <si>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</si>
  <si>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</si>
  <si>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</si>
  <si>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</si>
  <si>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</si>
  <si>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</si>
  <si>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</si>
  <si>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</si>
  <si>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</si>
  <si>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</si>
  <si>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</si>
  <si>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</si>
  <si>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</si>
  <si>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</si>
  <si>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</si>
  <si>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</si>
  <si>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</si>
  <si>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</si>
  <si>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</si>
  <si>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</si>
  <si>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</si>
  <si>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</si>
  <si>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</si>
  <si>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</si>
  <si>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</si>
  <si>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</si>
  <si>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</si>
  <si>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</si>
  <si>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</si>
  <si>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</si>
  <si>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</si>
  <si>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</si>
  <si>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</si>
  <si>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</si>
  <si>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</si>
  <si>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</si>
  <si>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</si>
  <si>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</si>
  <si>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</si>
  <si>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</si>
  <si>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</si>
  <si>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</si>
  <si>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</si>
  <si>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</si>
  <si>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</si>
  <si>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</si>
  <si>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</si>
  <si>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</si>
  <si>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</si>
  <si>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</si>
  <si>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</si>
  <si>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</si>
  <si>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</si>
  <si>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</si>
  <si>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</si>
  <si>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</si>
  <si>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</si>
  <si>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</si>
  <si>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</si>
  <si>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</si>
  <si>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</si>
  <si>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</si>
  <si>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</si>
  <si>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</si>
  <si>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</si>
  <si>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</si>
  <si>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</si>
  <si>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</si>
  <si>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</si>
  <si>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</si>
  <si>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</si>
  <si>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</si>
  <si>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</si>
  <si>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</si>
  <si>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</si>
  <si>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</si>
  <si>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</si>
  <si>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</si>
  <si>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</si>
  <si>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</si>
  <si>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</si>
  <si>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</si>
  <si>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</si>
  <si>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</si>
  <si>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https://portal.eias.ru/Portal/DownloadPage.aspx?type=12&amp;guid=c3349d00-6c6d-41db-8e4c-be16c8d77ab6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</si>
  <si>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</si>
  <si>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</si>
  <si>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</si>
  <si>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</si>
  <si>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https://zakupki.gov.ru/epz/orderclause/card/documents.html?orderClauseInfoId=970791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</si>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</sst>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3349d00-6c6d-41db-8e4c-be16c8d77ab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E2D52-FAE9-F164-75CD-0.8B97FC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6B7F5-8554-1E69-D028-0.C8FF088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5C56A-2735-C9A3-458C-0.B75A4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547</v>
      </c>
      <c r="W31" s="2253"/>
      <c r="X31" s="2253"/>
      <c r="Y31" s="2253"/>
      <c r="Z31" s="2253"/>
      <c r="AA31" s="2253"/>
      <c r="AB31" s="2253"/>
      <c r="AC31" s="328"/>
      <c r="AD31" s="2253" t="str">
        <f>IF(TITLE_NUMBER_PR_CHANGE="",IF(TITLE_NUMBER_PR="","",TITLE_NUMBER_PR),TITLE_NUMBER_PR_CHANGE)</f>
        <v>547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547</v>
      </c>
      <c r="W35" s="2253"/>
      <c r="X35" s="2253"/>
      <c r="Y35" s="2253"/>
      <c r="Z35" s="2253"/>
      <c r="AA35" s="2253"/>
      <c r="AB35" s="2253"/>
      <c r="AC35" s="328"/>
      <c r="AD35" s="2253" t="str">
        <f>IF(TITLE_NUMBER_PR_CHANGE="",IF(TITLE_NUMBER_PR="","",TITLE_NUMBER_PR),TITLE_NUMBER_PR_CHANGE)</f>
        <v>547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01919-E1E7-CF93-4EB9-0.978C69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547</v>
      </c>
      <c r="W31" s="2253"/>
      <c r="X31" s="2253"/>
      <c r="Y31" s="2253"/>
      <c r="Z31" s="2253"/>
      <c r="AA31" s="2253"/>
      <c r="AB31" s="2253"/>
      <c r="AC31" s="328"/>
      <c r="AD31" s="2253" t="str">
        <f>IF(TITLE_NUMBER_PR_CHANGE="",IF(TITLE_NUMBER_PR="","",TITLE_NUMBER_PR),TITLE_NUMBER_PR_CHANGE)</f>
        <v>547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547</v>
      </c>
      <c r="W35" s="2253"/>
      <c r="X35" s="2253"/>
      <c r="Y35" s="2253"/>
      <c r="Z35" s="2253"/>
      <c r="AA35" s="2253"/>
      <c r="AB35" s="2253"/>
      <c r="AC35" s="328"/>
      <c r="AD35" s="2253" t="str">
        <f>IF(TITLE_NUMBER_PR_CHANGE="",IF(TITLE_NUMBER_PR="","",TITLE_NUMBER_PR),TITLE_NUMBER_PR_CHANGE)</f>
        <v>547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E2F96-4815-6404-39E3-0.E5BC9D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v>
      </c>
      <c r="W30" s="2266"/>
      <c r="X30" s="2266"/>
      <c r="Y30" s="2266"/>
      <c r="Z30" s="2266"/>
      <c r="AA30" s="2266"/>
      <c r="AB30" s="2266"/>
      <c r="AC30" s="1637"/>
      <c r="AD30" s="2266" t="str">
        <f>IF(TITLE_DATE_PR_CHANGE="",IF(TITLE_DATE_PR="","",TITLE_DATE_PR),TITLE_DATE_PR_CHANGE)</f>
        <v>45777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547</v>
      </c>
      <c r="W31" s="2253"/>
      <c r="X31" s="2253"/>
      <c r="Y31" s="2253"/>
      <c r="Z31" s="2253"/>
      <c r="AA31" s="2253"/>
      <c r="AB31" s="2253"/>
      <c r="AC31" s="1637"/>
      <c r="AD31" s="2253" t="str">
        <f>IF(TITLE_NUMBER_PR_CHANGE="",IF(TITLE_NUMBER_PR="","",TITLE_NUMBER_PR),TITLE_NUMBER_PR_CHANGE)</f>
        <v>547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v>
      </c>
      <c r="W34" s="2266"/>
      <c r="X34" s="2266"/>
      <c r="Y34" s="2266"/>
      <c r="Z34" s="2266"/>
      <c r="AA34" s="2266"/>
      <c r="AB34" s="2266"/>
      <c r="AC34" s="1637"/>
      <c r="AD34" s="2266" t="str">
        <f>IF(TITLE_DATE_PR_CHANGE="",IF(TITLE_DATE_PR="","",TITLE_DATE_PR),TITLE_DATE_PR_CHANGE)</f>
        <v>45777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547</v>
      </c>
      <c r="W35" s="2253"/>
      <c r="X35" s="2253"/>
      <c r="Y35" s="2253"/>
      <c r="Z35" s="2253"/>
      <c r="AA35" s="2253"/>
      <c r="AB35" s="2253"/>
      <c r="AC35" s="1637"/>
      <c r="AD35" s="2253" t="str">
        <f>IF(TITLE_NUMBER_PR_CHANGE="",IF(TITLE_NUMBER_PR="","",TITLE_NUMBER_PR),TITLE_NUMBER_PR_CHANGE)</f>
        <v>547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0830B-C926-ACF5-81AD-0.D7578A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v>
      </c>
      <c r="W30" s="2266"/>
      <c r="X30" s="2266"/>
      <c r="Y30" s="2266"/>
      <c r="Z30" s="2266"/>
      <c r="AA30" s="2266"/>
      <c r="AB30" s="2266"/>
      <c r="AC30" s="1637"/>
      <c r="AD30" s="2266" t="str">
        <f>IF(TITLE_DATE_PR_CHANGE="",IF(TITLE_DATE_PR="","",TITLE_DATE_PR),TITLE_DATE_PR_CHANGE)</f>
        <v>45777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547</v>
      </c>
      <c r="W31" s="2253"/>
      <c r="X31" s="2253"/>
      <c r="Y31" s="2253"/>
      <c r="Z31" s="2253"/>
      <c r="AA31" s="2253"/>
      <c r="AB31" s="2253"/>
      <c r="AC31" s="1637"/>
      <c r="AD31" s="2253" t="str">
        <f>IF(TITLE_NUMBER_PR_CHANGE="",IF(TITLE_NUMBER_PR="","",TITLE_NUMBER_PR),TITLE_NUMBER_PR_CHANGE)</f>
        <v>547</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v>
      </c>
      <c r="W34" s="2266"/>
      <c r="X34" s="2266"/>
      <c r="Y34" s="2266"/>
      <c r="Z34" s="2266"/>
      <c r="AA34" s="2266"/>
      <c r="AB34" s="2266"/>
      <c r="AC34" s="1637"/>
      <c r="AD34" s="2266" t="str">
        <f>IF(TITLE_DATE_PR_CHANGE="",IF(TITLE_DATE_PR="","",TITLE_DATE_PR),TITLE_DATE_PR_CHANGE)</f>
        <v>45777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547</v>
      </c>
      <c r="W35" s="2253"/>
      <c r="X35" s="2253"/>
      <c r="Y35" s="2253"/>
      <c r="Z35" s="2253"/>
      <c r="AA35" s="2253"/>
      <c r="AB35" s="2253"/>
      <c r="AC35" s="1637"/>
      <c r="AD35" s="2253" t="str">
        <f>IF(TITLE_NUMBER_PR_CHANGE="",IF(TITLE_NUMBER_PR="","",TITLE_NUMBER_PR),TITLE_NUMBER_PR_CHANGE)</f>
        <v>547</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B3F06-AD7C-6623-6AC3-0.456B6B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547</v>
      </c>
      <c r="W31" s="2253"/>
      <c r="X31" s="2253"/>
      <c r="Y31" s="2253"/>
      <c r="Z31" s="2253"/>
      <c r="AA31" s="2253"/>
      <c r="AB31" s="2253"/>
      <c r="AC31" s="328"/>
      <c r="AD31" s="2253" t="str">
        <f>IF(TITLE_NUMBER_PR_CHANGE="",IF(TITLE_NUMBER_PR="","",TITLE_NUMBER_PR),TITLE_NUMBER_PR_CHANGE)</f>
        <v>547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547</v>
      </c>
      <c r="W35" s="2253"/>
      <c r="X35" s="2253"/>
      <c r="Y35" s="2253"/>
      <c r="Z35" s="2253"/>
      <c r="AA35" s="2253"/>
      <c r="AB35" s="2253"/>
      <c r="AC35" s="328"/>
      <c r="AD35" s="2253" t="str">
        <f>IF(TITLE_NUMBER_PR_CHANGE="",IF(TITLE_NUMBER_PR="","",TITLE_NUMBER_PR),TITLE_NUMBER_PR_CHANGE)</f>
        <v>547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C1CC3-AAA3-D16C-23C7-0.8DA4BE9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547</v>
      </c>
      <c r="W31" s="2253"/>
      <c r="X31" s="2253"/>
      <c r="Y31" s="2253"/>
      <c r="Z31" s="2253"/>
      <c r="AA31" s="2253"/>
      <c r="AB31" s="2253"/>
      <c r="AC31" s="328"/>
      <c r="AD31" s="2253" t="str">
        <f>IF(TITLE_NUMBER_PR_CHANGE="",IF(TITLE_NUMBER_PR="","",TITLE_NUMBER_PR),TITLE_NUMBER_PR_CHANGE)</f>
        <v>547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547</v>
      </c>
      <c r="W35" s="2253"/>
      <c r="X35" s="2253"/>
      <c r="Y35" s="2253"/>
      <c r="Z35" s="2253"/>
      <c r="AA35" s="2253"/>
      <c r="AB35" s="2253"/>
      <c r="AC35" s="328"/>
      <c r="AD35" s="2253" t="str">
        <f>IF(TITLE_NUMBER_PR_CHANGE="",IF(TITLE_NUMBER_PR="","",TITLE_NUMBER_PR),TITLE_NUMBER_PR_CHANGE)</f>
        <v>547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A811D-1BDB-9DDF-CD5E-0.4D22DC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547</v>
      </c>
      <c r="W31" s="2253"/>
      <c r="X31" s="2253"/>
      <c r="Y31" s="2253"/>
      <c r="Z31" s="2253"/>
      <c r="AA31" s="2253"/>
      <c r="AB31" s="2253"/>
      <c r="AC31" s="328"/>
      <c r="AD31" s="2253" t="str">
        <f>IF(TITLE_NUMBER_PR_CHANGE="",IF(TITLE_NUMBER_PR="","",TITLE_NUMBER_PR),TITLE_NUMBER_PR_CHANGE)</f>
        <v>547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547</v>
      </c>
      <c r="W35" s="2253"/>
      <c r="X35" s="2253"/>
      <c r="Y35" s="2253"/>
      <c r="Z35" s="2253"/>
      <c r="AA35" s="2253"/>
      <c r="AB35" s="2253"/>
      <c r="AC35" s="328"/>
      <c r="AD35" s="2253" t="str">
        <f>IF(TITLE_NUMBER_PR_CHANGE="",IF(TITLE_NUMBER_PR="","",TITLE_NUMBER_PR),TITLE_NUMBER_PR_CHANGE)</f>
        <v>547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FE902-9709-B9E4-A92A-0.E9804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254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255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v>
      </c>
      <c r="W30" s="2266"/>
      <c r="X30" s="2266"/>
      <c r="Y30" s="2266"/>
      <c r="Z30" s="2266"/>
      <c r="AA30" s="2266"/>
      <c r="AB30" s="2266"/>
      <c r="AC30" s="328"/>
      <c r="AD30" s="2266" t="str">
        <f>IF(TITLE_DATE_PR_CHANGE="",IF(TITLE_DATE_PR="","",TITLE_DATE_PR),TITLE_DATE_PR_CHANGE)</f>
        <v>45777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547</v>
      </c>
      <c r="W31" s="2253"/>
      <c r="X31" s="2253"/>
      <c r="Y31" s="2253"/>
      <c r="Z31" s="2253"/>
      <c r="AA31" s="2253"/>
      <c r="AB31" s="2253"/>
      <c r="AC31" s="328"/>
      <c r="AD31" s="2253" t="str">
        <f>IF(TITLE_NUMBER_PR_CHANGE="",IF(TITLE_NUMBER_PR="","",TITLE_NUMBER_PR),TITLE_NUMBER_PR_CHANGE)</f>
        <v>547</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v>
      </c>
      <c r="W34" s="2266"/>
      <c r="X34" s="2266"/>
      <c r="Y34" s="2266"/>
      <c r="Z34" s="2266"/>
      <c r="AA34" s="2266"/>
      <c r="AB34" s="2266"/>
      <c r="AC34" s="328"/>
      <c r="AD34" s="2266" t="str">
        <f>IF(TITLE_DATE_PR_CHANGE="",IF(TITLE_DATE_PR="","",TITLE_DATE_PR),TITLE_DATE_PR_CHANGE)</f>
        <v>45777</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547</v>
      </c>
      <c r="W35" s="2253"/>
      <c r="X35" s="2253"/>
      <c r="Y35" s="2253"/>
      <c r="Z35" s="2253"/>
      <c r="AA35" s="2253"/>
      <c r="AB35" s="2253"/>
      <c r="AC35" s="328"/>
      <c r="AD35" s="2253" t="str">
        <f>IF(TITLE_NUMBER_PR_CHANGE="",IF(TITLE_NUMBER_PR="","",TITLE_NUMBER_PR),TITLE_NUMBER_PR_CHANGE)</f>
        <v>547</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451</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254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255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256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DA6AB-6115-320C-BEDF-0.C639F2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254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255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45777</v>
      </c>
      <c r="Y34" s="2266"/>
      <c r="Z34" s="2266"/>
      <c r="AA34" s="2266"/>
      <c r="AB34" s="2266"/>
      <c r="AC34" s="2266"/>
      <c r="AD34" s="2266"/>
      <c r="AE34" s="2266"/>
      <c r="AF34" s="328"/>
      <c r="AG34" s="2266" t="str">
        <f>IF(TITLE_DATE_PR_CHANGE="",IF(TITLE_DATE_PR="","",TITLE_DATE_PR),TITLE_DATE_PR_CHANGE)</f>
        <v>45777</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547</v>
      </c>
      <c r="Y35" s="2253"/>
      <c r="Z35" s="2253"/>
      <c r="AA35" s="2253"/>
      <c r="AB35" s="2253"/>
      <c r="AC35" s="2253"/>
      <c r="AD35" s="2253"/>
      <c r="AE35" s="2253"/>
      <c r="AF35" s="328"/>
      <c r="AG35" s="2253" t="str">
        <f>IF(TITLE_NUMBER_PR_CHANGE="",IF(TITLE_NUMBER_PR="","",TITLE_NUMBER_PR),TITLE_NUMBER_PR_CHANGE)</f>
        <v>547</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45777</v>
      </c>
      <c r="Y38" s="2266"/>
      <c r="Z38" s="2266"/>
      <c r="AA38" s="2266"/>
      <c r="AB38" s="2266"/>
      <c r="AC38" s="2266"/>
      <c r="AD38" s="2266"/>
      <c r="AE38" s="2266"/>
      <c r="AF38" s="328"/>
      <c r="AG38" s="2266" t="str">
        <f>IF(TITLE_DATE_PR_CHANGE="",IF(TITLE_DATE_PR="","",TITLE_DATE_PR),TITLE_DATE_PR_CHANGE)</f>
        <v>45777</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547</v>
      </c>
      <c r="Y39" s="2253"/>
      <c r="Z39" s="2253"/>
      <c r="AA39" s="2253"/>
      <c r="AB39" s="2253"/>
      <c r="AC39" s="2253"/>
      <c r="AD39" s="2253"/>
      <c r="AE39" s="2253"/>
      <c r="AF39" s="328"/>
      <c r="AG39" s="2253" t="str">
        <f>IF(TITLE_NUMBER_PR_CHANGE="",IF(TITLE_NUMBER_PR="","",TITLE_NUMBER_PR),TITLE_NUMBER_PR_CHANGE)</f>
        <v>547</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452</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254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255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256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DE73AA-86DA-62B8-38FE-0.0D0B220A}"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47848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0529146-D52E-710E-5E8A-0.89AD08AC}"/>
    <hyperlink ref="H17" location="Титульный!H9" display="Как заполнить?" tooltip="Помощь по работе с полями отчётной формы" xr:uid="{7B32E0EE-175C-FB19-A80F-0.56C5650E}"/>
    <hyperlink ref="H39" location="Титульный!H9" display="Как заполнить?" tooltip="Помощь по работе с полями отчётной формы" xr:uid="{F598FB2D-5AB5-080B-AAC2-0.D7768849}"/>
    <hyperlink ref="H62" location="Титульный!H9" display="Как заполнить?" tooltip="Помощь по работе с полями отчётной формы" xr:uid="{C9B1CFE8-CEF4-B0DA-3A63-0.7D23561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CD19A-9E4F-37A7-2257-0.4CBF3BA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254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255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45777</v>
      </c>
      <c r="W31" s="2266"/>
      <c r="X31" s="2266"/>
      <c r="Y31" s="2266"/>
      <c r="Z31" s="2266"/>
      <c r="AA31" s="328"/>
      <c r="AB31" s="2266" t="str">
        <f>IF(TITLE_DATE_PR_CHANGE="",IF(TITLE_DATE_PR="","",TITLE_DATE_PR),TITLE_DATE_PR_CHANGE)</f>
        <v>45777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547</v>
      </c>
      <c r="W32" s="2253"/>
      <c r="X32" s="2253"/>
      <c r="Y32" s="2253"/>
      <c r="Z32" s="2253"/>
      <c r="AA32" s="328"/>
      <c r="AB32" s="2253" t="str">
        <f>IF(TITLE_NUMBER_PR_CHANGE="",IF(TITLE_NUMBER_PR="","",TITLE_NUMBER_PR),TITLE_NUMBER_PR_CHANGE)</f>
        <v>547</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45777</v>
      </c>
      <c r="W35" s="2266"/>
      <c r="X35" s="2266"/>
      <c r="Y35" s="2266"/>
      <c r="Z35" s="2266"/>
      <c r="AA35" s="328"/>
      <c r="AB35" s="2266" t="str">
        <f>IF(TITLE_DATE_PR_CHANGE="",IF(TITLE_DATE_PR="","",TITLE_DATE_PR),TITLE_DATE_PR_CHANGE)</f>
        <v>45777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547</v>
      </c>
      <c r="W36" s="2253"/>
      <c r="X36" s="2253"/>
      <c r="Y36" s="2253"/>
      <c r="Z36" s="2253"/>
      <c r="AA36" s="328"/>
      <c r="AB36" s="2253" t="str">
        <f>IF(TITLE_NUMBER_PR_CHANGE="",IF(TITLE_NUMBER_PR="","",TITLE_NUMBER_PR),TITLE_NUMBER_PR_CHANGE)</f>
        <v>547</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480</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254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255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255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256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DF14C-6E32-A496-21D7-0.6B1A48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328"/>
      <c r="AC29" s="2253" t="str">
        <f>IF(TITLE_NUMBER_PR_CHANGE="",IF(TITLE_NUMBER_PR="","",TITLE_NUMBER_PR),TITLE_NUMBER_PR_CHANGE)</f>
        <v>547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328"/>
      <c r="AC33" s="2253" t="str">
        <f>IF(TITLE_NUMBER_PR_CHANGE="",IF(TITLE_NUMBER_PR="","",TITLE_NUMBER_PR),TITLE_NUMBER_PR_CHANGE)</f>
        <v>547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495</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224</v>
      </c>
      <c r="B46" s="1365" t="s">
        <v>225</v>
      </c>
      <c r="C46" s="1365" t="s">
        <v>226</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495</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CA227-00F7-EB83-F3E5-0.109F1B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328"/>
      <c r="AC29" s="2253" t="str">
        <f>IF(TITLE_NUMBER_PR_CHANGE="",IF(TITLE_NUMBER_PR="","",TITLE_NUMBER_PR),TITLE_NUMBER_PR_CHANGE)</f>
        <v>547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328"/>
      <c r="AC33" s="2253" t="str">
        <f>IF(TITLE_NUMBER_PR_CHANGE="",IF(TITLE_NUMBER_PR="","",TITLE_NUMBER_PR),TITLE_NUMBER_PR_CHANGE)</f>
        <v>547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496</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229</v>
      </c>
      <c r="B46" s="1365" t="s">
        <v>230</v>
      </c>
      <c r="C46" s="1365" t="s">
        <v>231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496</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1BA77-4463-4341-9484-0.CEBFE1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328"/>
      <c r="AC29" s="2253" t="str">
        <f>IF(TITLE_NUMBER_PR_CHANGE="",IF(TITLE_NUMBER_PR="","",TITLE_NUMBER_PR),TITLE_NUMBER_PR_CHANGE)</f>
        <v>547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328"/>
      <c r="AC33" s="2253" t="str">
        <f>IF(TITLE_NUMBER_PR_CHANGE="",IF(TITLE_NUMBER_PR="","",TITLE_NUMBER_PR),TITLE_NUMBER_PR_CHANGE)</f>
        <v>547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497</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234</v>
      </c>
      <c r="B46" s="1365" t="s">
        <v>235</v>
      </c>
      <c r="C46" s="1365" t="s">
        <v>236</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497</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C1B6A-C176-B9E4-6585-0.B58E34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328"/>
      <c r="AC29" s="2253" t="str">
        <f>IF(TITLE_NUMBER_PR_CHANGE="",IF(TITLE_NUMBER_PR="","",TITLE_NUMBER_PR),TITLE_NUMBER_PR_CHANGE)</f>
        <v>547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328"/>
      <c r="AC33" s="2253" t="str">
        <f>IF(TITLE_NUMBER_PR_CHANGE="",IF(TITLE_NUMBER_PR="","",TITLE_NUMBER_PR),TITLE_NUMBER_PR_CHANGE)</f>
        <v>547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498</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239</v>
      </c>
      <c r="B46" s="1365" t="s">
        <v>240</v>
      </c>
      <c r="C46" s="1365" t="s">
        <v>241</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498</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8D0E2-7D52-FE08-3AAF-0.4FB82D9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254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255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45777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547</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45777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547</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480</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254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255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255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256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02BA9-577B-040E-2F54-0.4A2DDB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v>
      </c>
      <c r="W32" s="2266"/>
      <c r="X32" s="2266"/>
      <c r="Y32" s="2266"/>
      <c r="Z32" s="2266"/>
      <c r="AA32" s="2266"/>
      <c r="AB32" s="2266"/>
      <c r="AC32" s="328"/>
      <c r="AD32" s="2266" t="str">
        <f>IF(TITLE_DATE_PR_CHANGE="",IF(TITLE_DATE_PR="","",TITLE_DATE_PR),TITLE_DATE_PR_CHANGE)</f>
        <v>45777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547</v>
      </c>
      <c r="W33" s="2253"/>
      <c r="X33" s="2253"/>
      <c r="Y33" s="2253"/>
      <c r="Z33" s="2253"/>
      <c r="AA33" s="2253"/>
      <c r="AB33" s="2253"/>
      <c r="AC33" s="328"/>
      <c r="AD33" s="2253" t="str">
        <f>IF(TITLE_NUMBER_PR_CHANGE="",IF(TITLE_NUMBER_PR="","",TITLE_NUMBER_PR),TITLE_NUMBER_PR_CHANGE)</f>
        <v>547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v>
      </c>
      <c r="W36" s="2266"/>
      <c r="X36" s="2266"/>
      <c r="Y36" s="2266"/>
      <c r="Z36" s="2266"/>
      <c r="AA36" s="2266"/>
      <c r="AB36" s="2266"/>
      <c r="AC36" s="328"/>
      <c r="AD36" s="2266" t="str">
        <f>IF(TITLE_DATE_PR_CHANGE="",IF(TITLE_DATE_PR="","",TITLE_DATE_PR),TITLE_DATE_PR_CHANGE)</f>
        <v>45777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547</v>
      </c>
      <c r="W37" s="2253"/>
      <c r="X37" s="2253"/>
      <c r="Y37" s="2253"/>
      <c r="Z37" s="2253"/>
      <c r="AA37" s="2253"/>
      <c r="AB37" s="2253"/>
      <c r="AC37" s="328"/>
      <c r="AD37" s="2253" t="str">
        <f>IF(TITLE_NUMBER_PR_CHANGE="",IF(TITLE_NUMBER_PR="","",TITLE_NUMBER_PR),TITLE_NUMBER_PR_CHANGE)</f>
        <v>547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244</v>
      </c>
      <c r="B50" s="1345" t="s">
        <v>245</v>
      </c>
      <c r="C50" s="1345" t="s">
        <v>246</v>
      </c>
      <c r="D50" s="1345" t="s">
        <v>515</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515</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515</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FC091-82C7-0BB5-3866-0.5E774E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328"/>
      <c r="AC29" s="2253" t="str">
        <f>IF(TITLE_NUMBER_PR_CHANGE="",IF(TITLE_NUMBER_PR="","",TITLE_NUMBER_PR),TITLE_NUMBER_PR_CHANGE)</f>
        <v>547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328"/>
      <c r="AC33" s="2253" t="str">
        <f>IF(TITLE_NUMBER_PR_CHANGE="",IF(TITLE_NUMBER_PR="","",TITLE_NUMBER_PR),TITLE_NUMBER_PR_CHANGE)</f>
        <v>547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520</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520</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269</v>
      </c>
      <c r="B46" s="1365" t="s">
        <v>270</v>
      </c>
      <c r="C46" s="1365" t="s">
        <v>271</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520</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520</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520</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7FF7F-3AF8-66FE-6701-0.1BC853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517</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328"/>
      <c r="AC28" s="2266" t="str">
        <f>IF(TITLE_DATE_PR_CHANGE="",IF(TITLE_DATE_PR="","",TITLE_DATE_PR),TITLE_DATE_PR_CHANGE)</f>
        <v>45777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328"/>
      <c r="AC29" s="2253" t="str">
        <f>IF(TITLE_NUMBER_PR_CHANGE="",IF(TITLE_NUMBER_PR="","",TITLE_NUMBER_PR),TITLE_NUMBER_PR_CHANGE)</f>
        <v>547</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328"/>
      <c r="AC32" s="2266" t="str">
        <f>IF(TITLE_DATE_PR_CHANGE="",IF(TITLE_DATE_PR="","",TITLE_DATE_PR),TITLE_DATE_PR_CHANGE)</f>
        <v>45777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328"/>
      <c r="AC33" s="2253" t="str">
        <f>IF(TITLE_NUMBER_PR_CHANGE="",IF(TITLE_NUMBER_PR="","",TITLE_NUMBER_PR),TITLE_NUMBER_PR_CHANGE)</f>
        <v>547</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490</v>
      </c>
      <c r="J39" s="1366" t="s">
        <v>443</v>
      </c>
      <c r="K39" s="1366" t="s">
        <v>491</v>
      </c>
      <c r="L39" s="1366" t="s">
        <v>419</v>
      </c>
      <c r="Q39" s="378"/>
      <c r="R39" s="378"/>
      <c r="S39" s="2275"/>
      <c r="T39" s="2211"/>
      <c r="U39" s="304"/>
      <c r="V39" s="1485" t="s">
        <v>518</v>
      </c>
      <c r="W39" s="1224" t="s">
        <v>519</v>
      </c>
      <c r="X39" s="1224" t="s">
        <v>494</v>
      </c>
      <c r="Y39" s="1491" t="s">
        <v>447</v>
      </c>
      <c r="Z39" s="2272" t="s">
        <v>448</v>
      </c>
      <c r="AA39" s="2273"/>
      <c r="AB39" s="2281"/>
      <c r="AC39" s="1485" t="s">
        <v>518</v>
      </c>
      <c r="AD39" s="1224" t="s">
        <v>519</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517</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521</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521</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274</v>
      </c>
      <c r="B46" s="1365" t="s">
        <v>275</v>
      </c>
      <c r="C46" s="1365" t="s">
        <v>276</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521</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521</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521</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254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255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7EA4A-8BCE-0DBA-2717-0.367606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517</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v>
      </c>
      <c r="W32" s="2266"/>
      <c r="X32" s="2266"/>
      <c r="Y32" s="2266"/>
      <c r="Z32" s="2266"/>
      <c r="AA32" s="2266"/>
      <c r="AB32" s="2266"/>
      <c r="AC32" s="328"/>
      <c r="AD32" s="2266" t="str">
        <f>IF(TITLE_DATE_PR_CHANGE="",IF(TITLE_DATE_PR="","",TITLE_DATE_PR),TITLE_DATE_PR_CHANGE)</f>
        <v>45777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547</v>
      </c>
      <c r="W33" s="2253"/>
      <c r="X33" s="2253"/>
      <c r="Y33" s="2253"/>
      <c r="Z33" s="2253"/>
      <c r="AA33" s="2253"/>
      <c r="AB33" s="2253"/>
      <c r="AC33" s="328"/>
      <c r="AD33" s="2253" t="str">
        <f>IF(TITLE_NUMBER_PR_CHANGE="",IF(TITLE_NUMBER_PR="","",TITLE_NUMBER_PR),TITLE_NUMBER_PR_CHANGE)</f>
        <v>547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v>
      </c>
      <c r="W36" s="2266"/>
      <c r="X36" s="2266"/>
      <c r="Y36" s="2266"/>
      <c r="Z36" s="2266"/>
      <c r="AA36" s="2266"/>
      <c r="AB36" s="2266"/>
      <c r="AC36" s="328"/>
      <c r="AD36" s="2266" t="str">
        <f>IF(TITLE_DATE_PR_CHANGE="",IF(TITLE_DATE_PR="","",TITLE_DATE_PR),TITLE_DATE_PR_CHANGE)</f>
        <v>45777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547</v>
      </c>
      <c r="W37" s="2253"/>
      <c r="X37" s="2253"/>
      <c r="Y37" s="2253"/>
      <c r="Z37" s="2253"/>
      <c r="AA37" s="2253"/>
      <c r="AB37" s="2253"/>
      <c r="AC37" s="328"/>
      <c r="AD37" s="2253" t="str">
        <f>IF(TITLE_NUMBER_PR_CHANGE="",IF(TITLE_NUMBER_PR="","",TITLE_NUMBER_PR),TITLE_NUMBER_PR_CHANGE)</f>
        <v>547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524</v>
      </c>
      <c r="AE41" s="2293"/>
      <c r="AF41" s="2293"/>
      <c r="AG41" s="2331"/>
      <c r="AH41" s="2330" t="s">
        <v>525</v>
      </c>
      <c r="AI41" s="2293"/>
      <c r="AJ41" s="2293"/>
      <c r="AK41" s="2331"/>
      <c r="AL41" s="2330" t="s">
        <v>526</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517</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529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529</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529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529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529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529</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529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529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9E121-90CF-6465-A593-0.1EA58A2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AE046-664B-C4A3-AA52-0.59CA698A}" mc:Ignorable="x14ac xr xr2 xr3">
  <sheetPr>
    <tabColor theme="6" tint="0.4"/>
  </sheetPr>
  <dimension ref="A1:ET63"/>
  <sheetViews>
    <sheetView topLeftCell="A1" showGridLines="0" zoomScale="90" workbookViewId="0">
      <selection activeCell="EK53" sqref="EK53"/>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customWidth="1"/>
    <col min="142" max="142" style="66" width="10.57421875" hidden="1"/>
    <col min="143" max="143" style="1637" width="4.00390625" customWidth="1"/>
    <col min="144" max="144" style="1637" width="115.00390625" customWidth="1"/>
    <col min="145" max="149" style="1644" width="10.00390625" customWidth="1"/>
    <col min="150" max="150" style="1637" width="10.57421875" hidden="1"/>
  </cols>
  <sheetData>
    <row customHeight="1" ht="22.5" hidden="1">
      <c r="AC1" s="329"/>
      <c r="AN1" s="329"/>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1637"/>
      <c r="BS1" s="1637"/>
      <c r="BT1" s="1637"/>
      <c r="BU1" s="1637"/>
      <c r="BV1" s="1637"/>
      <c r="BW1" s="1637"/>
      <c r="BX1" s="1637"/>
      <c r="BY1" s="1637"/>
      <c r="BZ1" s="1637"/>
      <c r="CA1" s="1637"/>
      <c r="CB1" s="1637"/>
      <c r="CC1" s="1637"/>
      <c r="CD1" s="1637"/>
      <c r="CE1" s="1637"/>
      <c r="CF1" s="1637"/>
      <c r="CG1" s="1637"/>
      <c r="CH1" s="1637"/>
      <c r="CI1" s="1637"/>
      <c r="CJ1" s="1637"/>
      <c r="CK1" s="1637"/>
      <c r="CL1" s="1637"/>
      <c r="CM1" s="1637"/>
      <c r="CN1" s="1637"/>
      <c r="CO1" s="1637"/>
      <c r="CP1" s="1637"/>
      <c r="CQ1" s="1637"/>
      <c r="CR1" s="1637"/>
      <c r="CS1" s="1637"/>
      <c r="CT1" s="1637"/>
      <c r="CU1" s="1637"/>
      <c r="CV1" s="1637"/>
      <c r="CW1" s="1637"/>
      <c r="CX1" s="1637"/>
      <c r="CY1" s="1637"/>
      <c r="CZ1" s="1637"/>
      <c r="DA1" s="1637"/>
      <c r="DB1" s="1637"/>
      <c r="DC1" s="1637"/>
      <c r="DD1" s="1637"/>
      <c r="DE1" s="1637"/>
      <c r="DF1" s="1637"/>
      <c r="DG1" s="1637"/>
      <c r="DH1" s="1637"/>
      <c r="DI1" s="1637"/>
      <c r="DJ1" s="1637"/>
      <c r="DK1" s="1637"/>
      <c r="DL1" s="1637"/>
      <c r="DM1" s="1637"/>
      <c r="DN1" s="1637"/>
      <c r="DO1" s="1637"/>
      <c r="DP1" s="1637"/>
      <c r="DQ1" s="1637"/>
      <c r="DR1" s="1637"/>
      <c r="DS1" s="1637"/>
      <c r="DT1" s="1637"/>
      <c r="DU1" s="1637"/>
      <c r="DV1" s="1637"/>
      <c r="DW1" s="1637"/>
      <c r="DX1" s="1637"/>
      <c r="DY1" s="1637"/>
      <c r="DZ1" s="1637"/>
      <c r="EA1" s="1637"/>
      <c r="EB1" s="1637"/>
      <c r="EC1" s="1637"/>
      <c r="ED1" s="1637"/>
      <c r="EE1" s="1637"/>
      <c r="EF1" s="1637"/>
      <c r="EG1" s="1637"/>
      <c r="EH1" s="1637"/>
      <c r="EI1" s="1637"/>
      <c r="EJ1" s="1637"/>
      <c r="EK1" s="1637"/>
      <c r="EL1" s="2650"/>
      <c r="ET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4"/>
      <c r="AS2" s="2245"/>
      <c r="AT2" s="2245"/>
      <c r="AU2" s="2245"/>
      <c r="AV2" s="2245"/>
      <c r="AW2" s="2245"/>
      <c r="AX2" s="2245"/>
      <c r="AY2" s="2245"/>
      <c r="AZ2" s="2245"/>
      <c r="BA2" s="2245"/>
      <c r="BB2" s="2246"/>
      <c r="BC2" s="2244"/>
      <c r="BD2" s="2245"/>
      <c r="BE2" s="2245"/>
      <c r="BF2" s="2245"/>
      <c r="BG2" s="2245"/>
      <c r="BH2" s="2245"/>
      <c r="BI2" s="2245"/>
      <c r="BJ2" s="2245"/>
      <c r="BK2" s="2245"/>
      <c r="BL2" s="2245"/>
      <c r="BM2" s="2246"/>
      <c r="BN2" s="2244"/>
      <c r="BO2" s="2245"/>
      <c r="BP2" s="2245"/>
      <c r="BQ2" s="2245"/>
      <c r="BR2" s="2245"/>
      <c r="BS2" s="2245"/>
      <c r="BT2" s="2245"/>
      <c r="BU2" s="2245"/>
      <c r="BV2" s="2245"/>
      <c r="BW2" s="2245"/>
      <c r="BX2" s="2246"/>
      <c r="BY2" s="2244"/>
      <c r="BZ2" s="2245"/>
      <c r="CA2" s="2245"/>
      <c r="CB2" s="2245"/>
      <c r="CC2" s="2245"/>
      <c r="CD2" s="2245"/>
      <c r="CE2" s="2245"/>
      <c r="CF2" s="2245"/>
      <c r="CG2" s="2245"/>
      <c r="CH2" s="2245"/>
      <c r="CI2" s="2246"/>
      <c r="CJ2" s="2244"/>
      <c r="CK2" s="2245"/>
      <c r="CL2" s="2245"/>
      <c r="CM2" s="2245"/>
      <c r="CN2" s="2245"/>
      <c r="CO2" s="2245"/>
      <c r="CP2" s="2245"/>
      <c r="CQ2" s="2245"/>
      <c r="CR2" s="2245"/>
      <c r="CS2" s="2245"/>
      <c r="CT2" s="2246"/>
      <c r="CU2" s="2244"/>
      <c r="CV2" s="2245"/>
      <c r="CW2" s="2245"/>
      <c r="CX2" s="2245"/>
      <c r="CY2" s="2245"/>
      <c r="CZ2" s="2245"/>
      <c r="DA2" s="2245"/>
      <c r="DB2" s="2245"/>
      <c r="DC2" s="2245"/>
      <c r="DD2" s="2245"/>
      <c r="DE2" s="2246"/>
      <c r="DF2" s="2244"/>
      <c r="DG2" s="2245"/>
      <c r="DH2" s="2245"/>
      <c r="DI2" s="2245"/>
      <c r="DJ2" s="2245"/>
      <c r="DK2" s="2245"/>
      <c r="DL2" s="2245"/>
      <c r="DM2" s="2245"/>
      <c r="DN2" s="2245"/>
      <c r="DO2" s="2245"/>
      <c r="DP2" s="2246"/>
      <c r="DQ2" s="2244"/>
      <c r="DR2" s="2245"/>
      <c r="DS2" s="2245"/>
      <c r="DT2" s="2245"/>
      <c r="DU2" s="2245"/>
      <c r="DV2" s="2245"/>
      <c r="DW2" s="2245"/>
      <c r="DX2" s="2245"/>
      <c r="DY2" s="2245"/>
      <c r="DZ2" s="2245"/>
      <c r="EA2" s="2246"/>
      <c r="EB2" s="2244"/>
      <c r="EC2" s="2245"/>
      <c r="ED2" s="2245"/>
      <c r="EE2" s="2245"/>
      <c r="EF2" s="2245"/>
      <c r="EG2" s="2245"/>
      <c r="EH2" s="2245"/>
      <c r="EI2" s="2245"/>
      <c r="EJ2" s="2245"/>
      <c r="EK2" s="2245"/>
      <c r="EL2" s="2651"/>
      <c r="EM2" s="2246"/>
      <c r="EN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EP2" s="502"/>
      <c r="EQ2" s="502" t="str">
        <f>IF(T2="","",T2)</f>
        <v>Наименование тарифа</v>
      </c>
      <c r="ER2" s="502"/>
      <c r="ES2" s="502"/>
      <c r="ET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4"/>
      <c r="AS3" s="2245"/>
      <c r="AT3" s="2245"/>
      <c r="AU3" s="2245"/>
      <c r="AV3" s="2245"/>
      <c r="AW3" s="2245"/>
      <c r="AX3" s="2245"/>
      <c r="AY3" s="2245"/>
      <c r="AZ3" s="2245"/>
      <c r="BA3" s="2245"/>
      <c r="BB3" s="2246"/>
      <c r="BC3" s="2244"/>
      <c r="BD3" s="2245"/>
      <c r="BE3" s="2245"/>
      <c r="BF3" s="2245"/>
      <c r="BG3" s="2245"/>
      <c r="BH3" s="2245"/>
      <c r="BI3" s="2245"/>
      <c r="BJ3" s="2245"/>
      <c r="BK3" s="2245"/>
      <c r="BL3" s="2245"/>
      <c r="BM3" s="2246"/>
      <c r="BN3" s="2244"/>
      <c r="BO3" s="2245"/>
      <c r="BP3" s="2245"/>
      <c r="BQ3" s="2245"/>
      <c r="BR3" s="2245"/>
      <c r="BS3" s="2245"/>
      <c r="BT3" s="2245"/>
      <c r="BU3" s="2245"/>
      <c r="BV3" s="2245"/>
      <c r="BW3" s="2245"/>
      <c r="BX3" s="2246"/>
      <c r="BY3" s="2244"/>
      <c r="BZ3" s="2245"/>
      <c r="CA3" s="2245"/>
      <c r="CB3" s="2245"/>
      <c r="CC3" s="2245"/>
      <c r="CD3" s="2245"/>
      <c r="CE3" s="2245"/>
      <c r="CF3" s="2245"/>
      <c r="CG3" s="2245"/>
      <c r="CH3" s="2245"/>
      <c r="CI3" s="2246"/>
      <c r="CJ3" s="2244"/>
      <c r="CK3" s="2245"/>
      <c r="CL3" s="2245"/>
      <c r="CM3" s="2245"/>
      <c r="CN3" s="2245"/>
      <c r="CO3" s="2245"/>
      <c r="CP3" s="2245"/>
      <c r="CQ3" s="2245"/>
      <c r="CR3" s="2245"/>
      <c r="CS3" s="2245"/>
      <c r="CT3" s="2246"/>
      <c r="CU3" s="2244"/>
      <c r="CV3" s="2245"/>
      <c r="CW3" s="2245"/>
      <c r="CX3" s="2245"/>
      <c r="CY3" s="2245"/>
      <c r="CZ3" s="2245"/>
      <c r="DA3" s="2245"/>
      <c r="DB3" s="2245"/>
      <c r="DC3" s="2245"/>
      <c r="DD3" s="2245"/>
      <c r="DE3" s="2246"/>
      <c r="DF3" s="2244"/>
      <c r="DG3" s="2245"/>
      <c r="DH3" s="2245"/>
      <c r="DI3" s="2245"/>
      <c r="DJ3" s="2245"/>
      <c r="DK3" s="2245"/>
      <c r="DL3" s="2245"/>
      <c r="DM3" s="2245"/>
      <c r="DN3" s="2245"/>
      <c r="DO3" s="2245"/>
      <c r="DP3" s="2246"/>
      <c r="DQ3" s="2244"/>
      <c r="DR3" s="2245"/>
      <c r="DS3" s="2245"/>
      <c r="DT3" s="2245"/>
      <c r="DU3" s="2245"/>
      <c r="DV3" s="2245"/>
      <c r="DW3" s="2245"/>
      <c r="DX3" s="2245"/>
      <c r="DY3" s="2245"/>
      <c r="DZ3" s="2245"/>
      <c r="EA3" s="2246"/>
      <c r="EB3" s="2244"/>
      <c r="EC3" s="2245"/>
      <c r="ED3" s="2245"/>
      <c r="EE3" s="2245"/>
      <c r="EF3" s="2245"/>
      <c r="EG3" s="2245"/>
      <c r="EH3" s="2245"/>
      <c r="EI3" s="2245"/>
      <c r="EJ3" s="2245"/>
      <c r="EK3" s="2245"/>
      <c r="EL3" s="2651"/>
      <c r="EM3" s="2246"/>
      <c r="EN3" s="1260" t="s">
        <v>401</v>
      </c>
      <c r="EP3" s="502"/>
      <c r="EQ3" s="502" t="str">
        <f>IF(T3="","",T3)</f>
        <v>Территория действия тарифа</v>
      </c>
      <c r="ER3" s="502"/>
      <c r="ES3" s="502"/>
      <c r="ET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4"/>
      <c r="AS4" s="2245"/>
      <c r="AT4" s="2245"/>
      <c r="AU4" s="2245"/>
      <c r="AV4" s="2245"/>
      <c r="AW4" s="2245"/>
      <c r="AX4" s="2245"/>
      <c r="AY4" s="2245"/>
      <c r="AZ4" s="2245"/>
      <c r="BA4" s="2245"/>
      <c r="BB4" s="2246"/>
      <c r="BC4" s="2244"/>
      <c r="BD4" s="2245"/>
      <c r="BE4" s="2245"/>
      <c r="BF4" s="2245"/>
      <c r="BG4" s="2245"/>
      <c r="BH4" s="2245"/>
      <c r="BI4" s="2245"/>
      <c r="BJ4" s="2245"/>
      <c r="BK4" s="2245"/>
      <c r="BL4" s="2245"/>
      <c r="BM4" s="2246"/>
      <c r="BN4" s="2244"/>
      <c r="BO4" s="2245"/>
      <c r="BP4" s="2245"/>
      <c r="BQ4" s="2245"/>
      <c r="BR4" s="2245"/>
      <c r="BS4" s="2245"/>
      <c r="BT4" s="2245"/>
      <c r="BU4" s="2245"/>
      <c r="BV4" s="2245"/>
      <c r="BW4" s="2245"/>
      <c r="BX4" s="2246"/>
      <c r="BY4" s="2244"/>
      <c r="BZ4" s="2245"/>
      <c r="CA4" s="2245"/>
      <c r="CB4" s="2245"/>
      <c r="CC4" s="2245"/>
      <c r="CD4" s="2245"/>
      <c r="CE4" s="2245"/>
      <c r="CF4" s="2245"/>
      <c r="CG4" s="2245"/>
      <c r="CH4" s="2245"/>
      <c r="CI4" s="2246"/>
      <c r="CJ4" s="2244"/>
      <c r="CK4" s="2245"/>
      <c r="CL4" s="2245"/>
      <c r="CM4" s="2245"/>
      <c r="CN4" s="2245"/>
      <c r="CO4" s="2245"/>
      <c r="CP4" s="2245"/>
      <c r="CQ4" s="2245"/>
      <c r="CR4" s="2245"/>
      <c r="CS4" s="2245"/>
      <c r="CT4" s="2246"/>
      <c r="CU4" s="2244"/>
      <c r="CV4" s="2245"/>
      <c r="CW4" s="2245"/>
      <c r="CX4" s="2245"/>
      <c r="CY4" s="2245"/>
      <c r="CZ4" s="2245"/>
      <c r="DA4" s="2245"/>
      <c r="DB4" s="2245"/>
      <c r="DC4" s="2245"/>
      <c r="DD4" s="2245"/>
      <c r="DE4" s="2246"/>
      <c r="DF4" s="2244"/>
      <c r="DG4" s="2245"/>
      <c r="DH4" s="2245"/>
      <c r="DI4" s="2245"/>
      <c r="DJ4" s="2245"/>
      <c r="DK4" s="2245"/>
      <c r="DL4" s="2245"/>
      <c r="DM4" s="2245"/>
      <c r="DN4" s="2245"/>
      <c r="DO4" s="2245"/>
      <c r="DP4" s="2246"/>
      <c r="DQ4" s="2244"/>
      <c r="DR4" s="2245"/>
      <c r="DS4" s="2245"/>
      <c r="DT4" s="2245"/>
      <c r="DU4" s="2245"/>
      <c r="DV4" s="2245"/>
      <c r="DW4" s="2245"/>
      <c r="DX4" s="2245"/>
      <c r="DY4" s="2245"/>
      <c r="DZ4" s="2245"/>
      <c r="EA4" s="2246"/>
      <c r="EB4" s="2244"/>
      <c r="EC4" s="2245"/>
      <c r="ED4" s="2245"/>
      <c r="EE4" s="2245"/>
      <c r="EF4" s="2245"/>
      <c r="EG4" s="2245"/>
      <c r="EH4" s="2245"/>
      <c r="EI4" s="2245"/>
      <c r="EJ4" s="2245"/>
      <c r="EK4" s="2245"/>
      <c r="EL4" s="2651"/>
      <c r="EM4" s="2246"/>
      <c r="EN4" s="1260" t="s">
        <v>531</v>
      </c>
      <c r="EP4" s="502"/>
      <c r="EQ4" s="502" t="str">
        <f>IF(T4="","",T4)</f>
        <v>Наименование централизованной системы горячего водоснабжения</v>
      </c>
      <c r="ER4" s="502"/>
      <c r="ES4" s="502"/>
      <c r="ET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2"/>
      <c r="AS5" s="2353"/>
      <c r="AT5" s="2353"/>
      <c r="AU5" s="2353"/>
      <c r="AV5" s="2353"/>
      <c r="AW5" s="2353"/>
      <c r="AX5" s="2353"/>
      <c r="AY5" s="2353"/>
      <c r="AZ5" s="2353"/>
      <c r="BA5" s="2353"/>
      <c r="BB5" s="2354"/>
      <c r="BC5" s="2352"/>
      <c r="BD5" s="2353"/>
      <c r="BE5" s="2353"/>
      <c r="BF5" s="2353"/>
      <c r="BG5" s="2353"/>
      <c r="BH5" s="2353"/>
      <c r="BI5" s="2353"/>
      <c r="BJ5" s="2353"/>
      <c r="BK5" s="2353"/>
      <c r="BL5" s="2353"/>
      <c r="BM5" s="2354"/>
      <c r="BN5" s="2352"/>
      <c r="BO5" s="2353"/>
      <c r="BP5" s="2353"/>
      <c r="BQ5" s="2353"/>
      <c r="BR5" s="2353"/>
      <c r="BS5" s="2353"/>
      <c r="BT5" s="2353"/>
      <c r="BU5" s="2353"/>
      <c r="BV5" s="2353"/>
      <c r="BW5" s="2353"/>
      <c r="BX5" s="2354"/>
      <c r="BY5" s="2352"/>
      <c r="BZ5" s="2353"/>
      <c r="CA5" s="2353"/>
      <c r="CB5" s="2353"/>
      <c r="CC5" s="2353"/>
      <c r="CD5" s="2353"/>
      <c r="CE5" s="2353"/>
      <c r="CF5" s="2353"/>
      <c r="CG5" s="2353"/>
      <c r="CH5" s="2353"/>
      <c r="CI5" s="2354"/>
      <c r="CJ5" s="2352"/>
      <c r="CK5" s="2353"/>
      <c r="CL5" s="2353"/>
      <c r="CM5" s="2353"/>
      <c r="CN5" s="2353"/>
      <c r="CO5" s="2353"/>
      <c r="CP5" s="2353"/>
      <c r="CQ5" s="2353"/>
      <c r="CR5" s="2353"/>
      <c r="CS5" s="2353"/>
      <c r="CT5" s="2354"/>
      <c r="CU5" s="2352"/>
      <c r="CV5" s="2353"/>
      <c r="CW5" s="2353"/>
      <c r="CX5" s="2353"/>
      <c r="CY5" s="2353"/>
      <c r="CZ5" s="2353"/>
      <c r="DA5" s="2353"/>
      <c r="DB5" s="2353"/>
      <c r="DC5" s="2353"/>
      <c r="DD5" s="2353"/>
      <c r="DE5" s="2354"/>
      <c r="DF5" s="2352"/>
      <c r="DG5" s="2353"/>
      <c r="DH5" s="2353"/>
      <c r="DI5" s="2353"/>
      <c r="DJ5" s="2353"/>
      <c r="DK5" s="2353"/>
      <c r="DL5" s="2353"/>
      <c r="DM5" s="2353"/>
      <c r="DN5" s="2353"/>
      <c r="DO5" s="2353"/>
      <c r="DP5" s="2354"/>
      <c r="DQ5" s="2352"/>
      <c r="DR5" s="2353"/>
      <c r="DS5" s="2353"/>
      <c r="DT5" s="2353"/>
      <c r="DU5" s="2353"/>
      <c r="DV5" s="2353"/>
      <c r="DW5" s="2353"/>
      <c r="DX5" s="2353"/>
      <c r="DY5" s="2353"/>
      <c r="DZ5" s="2353"/>
      <c r="EA5" s="2354"/>
      <c r="EB5" s="2352"/>
      <c r="EC5" s="2353"/>
      <c r="ED5" s="2353"/>
      <c r="EE5" s="2353"/>
      <c r="EF5" s="2353"/>
      <c r="EG5" s="2353"/>
      <c r="EH5" s="2353"/>
      <c r="EI5" s="2353"/>
      <c r="EJ5" s="2353"/>
      <c r="EK5" s="2353"/>
      <c r="EL5" s="2652"/>
      <c r="EM5" s="2357"/>
      <c r="EN5" s="1260" t="s">
        <v>484</v>
      </c>
      <c r="EP5" s="502"/>
      <c r="EQ5" s="502" t="str">
        <f>IF(T5="","",T5)</f>
        <v>Наименование признака дифференциации</v>
      </c>
      <c r="ER5" s="502"/>
      <c r="ES5" s="502"/>
      <c r="ET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7"/>
      <c r="AS6" s="2248"/>
      <c r="AT6" s="2248"/>
      <c r="AU6" s="2248"/>
      <c r="AV6" s="2248"/>
      <c r="AW6" s="2248"/>
      <c r="AX6" s="2248"/>
      <c r="AY6" s="2248"/>
      <c r="AZ6" s="2248"/>
      <c r="BA6" s="2248"/>
      <c r="BB6" s="2249"/>
      <c r="BC6" s="2247"/>
      <c r="BD6" s="2248"/>
      <c r="BE6" s="2248"/>
      <c r="BF6" s="2248"/>
      <c r="BG6" s="2248"/>
      <c r="BH6" s="2248"/>
      <c r="BI6" s="2248"/>
      <c r="BJ6" s="2248"/>
      <c r="BK6" s="2248"/>
      <c r="BL6" s="2248"/>
      <c r="BM6" s="2249"/>
      <c r="BN6" s="2247"/>
      <c r="BO6" s="2248"/>
      <c r="BP6" s="2248"/>
      <c r="BQ6" s="2248"/>
      <c r="BR6" s="2248"/>
      <c r="BS6" s="2248"/>
      <c r="BT6" s="2248"/>
      <c r="BU6" s="2248"/>
      <c r="BV6" s="2248"/>
      <c r="BW6" s="2248"/>
      <c r="BX6" s="2249"/>
      <c r="BY6" s="2247"/>
      <c r="BZ6" s="2248"/>
      <c r="CA6" s="2248"/>
      <c r="CB6" s="2248"/>
      <c r="CC6" s="2248"/>
      <c r="CD6" s="2248"/>
      <c r="CE6" s="2248"/>
      <c r="CF6" s="2248"/>
      <c r="CG6" s="2248"/>
      <c r="CH6" s="2248"/>
      <c r="CI6" s="2249"/>
      <c r="CJ6" s="2247"/>
      <c r="CK6" s="2248"/>
      <c r="CL6" s="2248"/>
      <c r="CM6" s="2248"/>
      <c r="CN6" s="2248"/>
      <c r="CO6" s="2248"/>
      <c r="CP6" s="2248"/>
      <c r="CQ6" s="2248"/>
      <c r="CR6" s="2248"/>
      <c r="CS6" s="2248"/>
      <c r="CT6" s="2249"/>
      <c r="CU6" s="2247"/>
      <c r="CV6" s="2248"/>
      <c r="CW6" s="2248"/>
      <c r="CX6" s="2248"/>
      <c r="CY6" s="2248"/>
      <c r="CZ6" s="2248"/>
      <c r="DA6" s="2248"/>
      <c r="DB6" s="2248"/>
      <c r="DC6" s="2248"/>
      <c r="DD6" s="2248"/>
      <c r="DE6" s="2249"/>
      <c r="DF6" s="2247"/>
      <c r="DG6" s="2248"/>
      <c r="DH6" s="2248"/>
      <c r="DI6" s="2248"/>
      <c r="DJ6" s="2248"/>
      <c r="DK6" s="2248"/>
      <c r="DL6" s="2248"/>
      <c r="DM6" s="2248"/>
      <c r="DN6" s="2248"/>
      <c r="DO6" s="2248"/>
      <c r="DP6" s="2249"/>
      <c r="DQ6" s="2247"/>
      <c r="DR6" s="2248"/>
      <c r="DS6" s="2248"/>
      <c r="DT6" s="2248"/>
      <c r="DU6" s="2248"/>
      <c r="DV6" s="2248"/>
      <c r="DW6" s="2248"/>
      <c r="DX6" s="2248"/>
      <c r="DY6" s="2248"/>
      <c r="DZ6" s="2248"/>
      <c r="EA6" s="2249"/>
      <c r="EB6" s="2247"/>
      <c r="EC6" s="2248"/>
      <c r="ED6" s="2248"/>
      <c r="EE6" s="2248"/>
      <c r="EF6" s="2248"/>
      <c r="EG6" s="2248"/>
      <c r="EH6" s="2248"/>
      <c r="EI6" s="2248"/>
      <c r="EJ6" s="2248"/>
      <c r="EK6" s="2248"/>
      <c r="EL6" s="2653"/>
      <c r="EM6" s="2249"/>
      <c r="EN6" s="1309" t="s">
        <v>485</v>
      </c>
      <c r="EP6" s="502"/>
      <c r="EQ6" s="502" t="str">
        <f>IF(T6="","",T6)</f>
        <v>Группа потребителей</v>
      </c>
      <c r="ER6" s="502"/>
      <c r="ES6" s="502"/>
      <c r="ET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753"/>
      <c r="AS7" s="753"/>
      <c r="AT7" s="753"/>
      <c r="AU7" s="753"/>
      <c r="AV7" s="753"/>
      <c r="AW7" s="753"/>
      <c r="AX7" s="753"/>
      <c r="AY7" s="2604"/>
      <c r="AZ7" s="2109" t="s">
        <v>65</v>
      </c>
      <c r="BA7" s="2604"/>
      <c r="BB7" s="2109" t="s">
        <v>65</v>
      </c>
      <c r="BC7" s="753"/>
      <c r="BD7" s="753"/>
      <c r="BE7" s="753"/>
      <c r="BF7" s="753"/>
      <c r="BG7" s="753"/>
      <c r="BH7" s="753"/>
      <c r="BI7" s="753"/>
      <c r="BJ7" s="2604"/>
      <c r="BK7" s="2109" t="s">
        <v>65</v>
      </c>
      <c r="BL7" s="2604"/>
      <c r="BM7" s="2109" t="s">
        <v>65</v>
      </c>
      <c r="BN7" s="753"/>
      <c r="BO7" s="753"/>
      <c r="BP7" s="753"/>
      <c r="BQ7" s="753"/>
      <c r="BR7" s="753"/>
      <c r="BS7" s="753"/>
      <c r="BT7" s="753"/>
      <c r="BU7" s="2604"/>
      <c r="BV7" s="2109" t="s">
        <v>65</v>
      </c>
      <c r="BW7" s="2604"/>
      <c r="BX7" s="2109" t="s">
        <v>65</v>
      </c>
      <c r="BY7" s="753"/>
      <c r="BZ7" s="753"/>
      <c r="CA7" s="753"/>
      <c r="CB7" s="753"/>
      <c r="CC7" s="753"/>
      <c r="CD7" s="753"/>
      <c r="CE7" s="753"/>
      <c r="CF7" s="2604"/>
      <c r="CG7" s="2109" t="s">
        <v>65</v>
      </c>
      <c r="CH7" s="2604"/>
      <c r="CI7" s="2109" t="s">
        <v>65</v>
      </c>
      <c r="CJ7" s="753"/>
      <c r="CK7" s="753"/>
      <c r="CL7" s="753"/>
      <c r="CM7" s="753"/>
      <c r="CN7" s="753"/>
      <c r="CO7" s="753"/>
      <c r="CP7" s="753"/>
      <c r="CQ7" s="2604"/>
      <c r="CR7" s="2109" t="s">
        <v>65</v>
      </c>
      <c r="CS7" s="2604"/>
      <c r="CT7" s="2109" t="s">
        <v>65</v>
      </c>
      <c r="CU7" s="753"/>
      <c r="CV7" s="753"/>
      <c r="CW7" s="753"/>
      <c r="CX7" s="753"/>
      <c r="CY7" s="753"/>
      <c r="CZ7" s="753"/>
      <c r="DA7" s="753"/>
      <c r="DB7" s="2604"/>
      <c r="DC7" s="2109" t="s">
        <v>65</v>
      </c>
      <c r="DD7" s="2604"/>
      <c r="DE7" s="2109" t="s">
        <v>65</v>
      </c>
      <c r="DF7" s="753"/>
      <c r="DG7" s="753"/>
      <c r="DH7" s="753"/>
      <c r="DI7" s="753"/>
      <c r="DJ7" s="753"/>
      <c r="DK7" s="753"/>
      <c r="DL7" s="753"/>
      <c r="DM7" s="2604"/>
      <c r="DN7" s="2109" t="s">
        <v>65</v>
      </c>
      <c r="DO7" s="2604"/>
      <c r="DP7" s="2109" t="s">
        <v>65</v>
      </c>
      <c r="DQ7" s="753"/>
      <c r="DR7" s="753"/>
      <c r="DS7" s="753"/>
      <c r="DT7" s="753"/>
      <c r="DU7" s="753"/>
      <c r="DV7" s="753"/>
      <c r="DW7" s="753"/>
      <c r="DX7" s="2604"/>
      <c r="DY7" s="2109" t="s">
        <v>65</v>
      </c>
      <c r="DZ7" s="2604"/>
      <c r="EA7" s="2109" t="s">
        <v>65</v>
      </c>
      <c r="EB7" s="753"/>
      <c r="EC7" s="753"/>
      <c r="ED7" s="753"/>
      <c r="EE7" s="753"/>
      <c r="EF7" s="753"/>
      <c r="EG7" s="753"/>
      <c r="EH7" s="753"/>
      <c r="EI7" s="2604"/>
      <c r="EJ7" s="2109" t="s">
        <v>65</v>
      </c>
      <c r="EK7" s="2604"/>
      <c r="EL7" s="2654" t="s">
        <v>65</v>
      </c>
      <c r="EM7" s="1440"/>
      <c r="EN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13">
        <f>STRCHECKDATE(V8:EM8)</f>
      </c>
      <c r="EP7" s="502"/>
      <c r="EQ7" s="502" t="str">
        <f>IF(T7="","",T7)</f>
        <v/>
      </c>
      <c r="ER7" s="502"/>
      <c r="ES7" s="502"/>
      <c r="ET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327"/>
      <c r="AS8" s="327"/>
      <c r="AT8" s="327"/>
      <c r="AU8" s="327"/>
      <c r="AV8" s="327"/>
      <c r="AW8" s="327"/>
      <c r="AX8" s="327"/>
      <c r="AY8" s="2311"/>
      <c r="AZ8" s="2109"/>
      <c r="BA8" s="2311"/>
      <c r="BB8" s="2109"/>
      <c r="BC8" s="327"/>
      <c r="BD8" s="327"/>
      <c r="BE8" s="327"/>
      <c r="BF8" s="327"/>
      <c r="BG8" s="327"/>
      <c r="BH8" s="327"/>
      <c r="BI8" s="327"/>
      <c r="BJ8" s="2311"/>
      <c r="BK8" s="2109"/>
      <c r="BL8" s="2311"/>
      <c r="BM8" s="2109"/>
      <c r="BN8" s="327"/>
      <c r="BO8" s="327"/>
      <c r="BP8" s="327"/>
      <c r="BQ8" s="327"/>
      <c r="BR8" s="327"/>
      <c r="BS8" s="327"/>
      <c r="BT8" s="327"/>
      <c r="BU8" s="2311"/>
      <c r="BV8" s="2109"/>
      <c r="BW8" s="2311"/>
      <c r="BX8" s="2109"/>
      <c r="BY8" s="327"/>
      <c r="BZ8" s="327"/>
      <c r="CA8" s="327"/>
      <c r="CB8" s="327"/>
      <c r="CC8" s="327"/>
      <c r="CD8" s="327"/>
      <c r="CE8" s="327"/>
      <c r="CF8" s="2311"/>
      <c r="CG8" s="2109"/>
      <c r="CH8" s="2311"/>
      <c r="CI8" s="2109"/>
      <c r="CJ8" s="327"/>
      <c r="CK8" s="327"/>
      <c r="CL8" s="327"/>
      <c r="CM8" s="327"/>
      <c r="CN8" s="327"/>
      <c r="CO8" s="327"/>
      <c r="CP8" s="327"/>
      <c r="CQ8" s="2311"/>
      <c r="CR8" s="2109"/>
      <c r="CS8" s="2311"/>
      <c r="CT8" s="2109"/>
      <c r="CU8" s="327"/>
      <c r="CV8" s="327"/>
      <c r="CW8" s="327"/>
      <c r="CX8" s="327"/>
      <c r="CY8" s="327"/>
      <c r="CZ8" s="327"/>
      <c r="DA8" s="327"/>
      <c r="DB8" s="2311"/>
      <c r="DC8" s="2109"/>
      <c r="DD8" s="2311"/>
      <c r="DE8" s="2109"/>
      <c r="DF8" s="327"/>
      <c r="DG8" s="327"/>
      <c r="DH8" s="327"/>
      <c r="DI8" s="327"/>
      <c r="DJ8" s="327"/>
      <c r="DK8" s="327"/>
      <c r="DL8" s="327"/>
      <c r="DM8" s="2311"/>
      <c r="DN8" s="2109"/>
      <c r="DO8" s="2311"/>
      <c r="DP8" s="2109"/>
      <c r="DQ8" s="327"/>
      <c r="DR8" s="327"/>
      <c r="DS8" s="327"/>
      <c r="DT8" s="327"/>
      <c r="DU8" s="327"/>
      <c r="DV8" s="327"/>
      <c r="DW8" s="327"/>
      <c r="DX8" s="2311"/>
      <c r="DY8" s="2109"/>
      <c r="DZ8" s="2311"/>
      <c r="EA8" s="2109"/>
      <c r="EB8" s="327"/>
      <c r="EC8" s="327"/>
      <c r="ED8" s="327"/>
      <c r="EE8" s="327"/>
      <c r="EF8" s="327"/>
      <c r="EG8" s="327"/>
      <c r="EH8" s="327"/>
      <c r="EI8" s="2311"/>
      <c r="EJ8" s="2109"/>
      <c r="EK8" s="2311"/>
      <c r="EL8" s="2109"/>
      <c r="EM8" s="1441"/>
      <c r="EN8" s="2351"/>
      <c r="EP8" s="502"/>
      <c r="EQ8" s="502" t="str">
        <f>IF(T8="","",T8)</f>
        <v/>
      </c>
      <c r="ER8" s="502"/>
      <c r="ES8" s="502"/>
      <c r="ET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42"/>
      <c r="BS9" s="2642"/>
      <c r="BT9" s="2642"/>
      <c r="BU9" s="2642"/>
      <c r="BV9" s="2642"/>
      <c r="BW9" s="2642"/>
      <c r="BX9" s="2642"/>
      <c r="BY9" s="2642"/>
      <c r="BZ9" s="2642"/>
      <c r="CA9" s="2642"/>
      <c r="CB9" s="2642"/>
      <c r="CC9" s="2642"/>
      <c r="CD9" s="2642"/>
      <c r="CE9" s="2642"/>
      <c r="CF9" s="2642"/>
      <c r="CG9" s="2642"/>
      <c r="CH9" s="2642"/>
      <c r="CI9" s="2642"/>
      <c r="CJ9" s="2642"/>
      <c r="CK9" s="2642"/>
      <c r="CL9" s="2642"/>
      <c r="CM9" s="2642"/>
      <c r="CN9" s="2642"/>
      <c r="CO9" s="2642"/>
      <c r="CP9" s="2642"/>
      <c r="CQ9" s="2642"/>
      <c r="CR9" s="2642"/>
      <c r="CS9" s="2642"/>
      <c r="CT9" s="2642"/>
      <c r="CU9" s="2642"/>
      <c r="CV9" s="2642"/>
      <c r="CW9" s="2642"/>
      <c r="CX9" s="2642"/>
      <c r="CY9" s="2642"/>
      <c r="CZ9" s="2642"/>
      <c r="DA9" s="2642"/>
      <c r="DB9" s="2642"/>
      <c r="DC9" s="2642"/>
      <c r="DD9" s="2642"/>
      <c r="DE9" s="2642"/>
      <c r="DF9" s="2642"/>
      <c r="DG9" s="2642"/>
      <c r="DH9" s="2642"/>
      <c r="DI9" s="2642"/>
      <c r="DJ9" s="2642"/>
      <c r="DK9" s="2642"/>
      <c r="DL9" s="2642"/>
      <c r="DM9" s="2642"/>
      <c r="DN9" s="2642"/>
      <c r="DO9" s="2642"/>
      <c r="DP9" s="2642"/>
      <c r="DQ9" s="2642"/>
      <c r="DR9" s="2642"/>
      <c r="DS9" s="2642"/>
      <c r="DT9" s="2642"/>
      <c r="DU9" s="2642"/>
      <c r="DV9" s="2642"/>
      <c r="DW9" s="2642"/>
      <c r="DX9" s="2642"/>
      <c r="DY9" s="2642"/>
      <c r="DZ9" s="2642"/>
      <c r="EA9" s="2642"/>
      <c r="EB9" s="2642"/>
      <c r="EC9" s="2642"/>
      <c r="ED9" s="2642"/>
      <c r="EE9" s="2642"/>
      <c r="EF9" s="2642"/>
      <c r="EG9" s="2642"/>
      <c r="EH9" s="2642"/>
      <c r="EI9" s="2642"/>
      <c r="EJ9" s="2642"/>
      <c r="EK9" s="2642"/>
      <c r="EL9" s="2655"/>
      <c r="EM9" s="369"/>
      <c r="EN9" s="1260" t="s">
        <v>487</v>
      </c>
      <c r="EP9" s="502"/>
      <c r="EQ9" s="502" t="str">
        <f>IF(T9="","",T9)</f>
        <v>Добавить значение признака дифференциации</v>
      </c>
      <c r="ER9" s="502"/>
      <c r="ES9" s="502"/>
      <c r="ET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2642"/>
      <c r="AS10" s="2642"/>
      <c r="AT10" s="2642"/>
      <c r="AU10" s="2642"/>
      <c r="AV10" s="2642"/>
      <c r="AW10" s="2642"/>
      <c r="AX10" s="2642"/>
      <c r="AY10" s="2642"/>
      <c r="AZ10" s="2642"/>
      <c r="BA10" s="2642"/>
      <c r="BB10" s="2643"/>
      <c r="BC10" s="2642"/>
      <c r="BD10" s="2642"/>
      <c r="BE10" s="2642"/>
      <c r="BF10" s="2642"/>
      <c r="BG10" s="2642"/>
      <c r="BH10" s="2642"/>
      <c r="BI10" s="2642"/>
      <c r="BJ10" s="2642"/>
      <c r="BK10" s="2642"/>
      <c r="BL10" s="2642"/>
      <c r="BM10" s="2643"/>
      <c r="BN10" s="2642"/>
      <c r="BO10" s="2642"/>
      <c r="BP10" s="2642"/>
      <c r="BQ10" s="2642"/>
      <c r="BR10" s="2642"/>
      <c r="BS10" s="2642"/>
      <c r="BT10" s="2642"/>
      <c r="BU10" s="2642"/>
      <c r="BV10" s="2642"/>
      <c r="BW10" s="2642"/>
      <c r="BX10" s="2643"/>
      <c r="BY10" s="2642"/>
      <c r="BZ10" s="2642"/>
      <c r="CA10" s="2642"/>
      <c r="CB10" s="2642"/>
      <c r="CC10" s="2642"/>
      <c r="CD10" s="2642"/>
      <c r="CE10" s="2642"/>
      <c r="CF10" s="2642"/>
      <c r="CG10" s="2642"/>
      <c r="CH10" s="2642"/>
      <c r="CI10" s="2643"/>
      <c r="CJ10" s="2642"/>
      <c r="CK10" s="2642"/>
      <c r="CL10" s="2642"/>
      <c r="CM10" s="2642"/>
      <c r="CN10" s="2642"/>
      <c r="CO10" s="2642"/>
      <c r="CP10" s="2642"/>
      <c r="CQ10" s="2642"/>
      <c r="CR10" s="2642"/>
      <c r="CS10" s="2642"/>
      <c r="CT10" s="2643"/>
      <c r="CU10" s="2642"/>
      <c r="CV10" s="2642"/>
      <c r="CW10" s="2642"/>
      <c r="CX10" s="2642"/>
      <c r="CY10" s="2642"/>
      <c r="CZ10" s="2642"/>
      <c r="DA10" s="2642"/>
      <c r="DB10" s="2642"/>
      <c r="DC10" s="2642"/>
      <c r="DD10" s="2642"/>
      <c r="DE10" s="2643"/>
      <c r="DF10" s="2642"/>
      <c r="DG10" s="2642"/>
      <c r="DH10" s="2642"/>
      <c r="DI10" s="2642"/>
      <c r="DJ10" s="2642"/>
      <c r="DK10" s="2642"/>
      <c r="DL10" s="2642"/>
      <c r="DM10" s="2642"/>
      <c r="DN10" s="2642"/>
      <c r="DO10" s="2642"/>
      <c r="DP10" s="2643"/>
      <c r="DQ10" s="2642"/>
      <c r="DR10" s="2642"/>
      <c r="DS10" s="2642"/>
      <c r="DT10" s="2642"/>
      <c r="DU10" s="2642"/>
      <c r="DV10" s="2642"/>
      <c r="DW10" s="2642"/>
      <c r="DX10" s="2642"/>
      <c r="DY10" s="2642"/>
      <c r="DZ10" s="2642"/>
      <c r="EA10" s="2643"/>
      <c r="EB10" s="2642"/>
      <c r="EC10" s="2642"/>
      <c r="ED10" s="2642"/>
      <c r="EE10" s="2642"/>
      <c r="EF10" s="2642"/>
      <c r="EG10" s="2642"/>
      <c r="EH10" s="2642"/>
      <c r="EI10" s="2642"/>
      <c r="EJ10" s="2642"/>
      <c r="EK10" s="2642"/>
      <c r="EL10" s="2656"/>
      <c r="EM10" s="369"/>
      <c r="EN10" s="1442"/>
      <c r="EP10" s="502"/>
      <c r="EQ10" s="502" t="str">
        <f>IF(T10="","",T10)</f>
        <v>Добавить группу потребителей</v>
      </c>
      <c r="ER10" s="502"/>
      <c r="ES10" s="502"/>
      <c r="ET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2642"/>
      <c r="AS11" s="2642"/>
      <c r="AT11" s="2642"/>
      <c r="AU11" s="2642"/>
      <c r="AV11" s="2642"/>
      <c r="AW11" s="2642"/>
      <c r="AX11" s="2642"/>
      <c r="AY11" s="2642"/>
      <c r="AZ11" s="2642"/>
      <c r="BA11" s="2642"/>
      <c r="BB11" s="2643"/>
      <c r="BC11" s="2642"/>
      <c r="BD11" s="2642"/>
      <c r="BE11" s="2642"/>
      <c r="BF11" s="2642"/>
      <c r="BG11" s="2642"/>
      <c r="BH11" s="2642"/>
      <c r="BI11" s="2642"/>
      <c r="BJ11" s="2642"/>
      <c r="BK11" s="2642"/>
      <c r="BL11" s="2642"/>
      <c r="BM11" s="2643"/>
      <c r="BN11" s="2642"/>
      <c r="BO11" s="2642"/>
      <c r="BP11" s="2642"/>
      <c r="BQ11" s="2642"/>
      <c r="BR11" s="2642"/>
      <c r="BS11" s="2642"/>
      <c r="BT11" s="2642"/>
      <c r="BU11" s="2642"/>
      <c r="BV11" s="2642"/>
      <c r="BW11" s="2642"/>
      <c r="BX11" s="2643"/>
      <c r="BY11" s="2642"/>
      <c r="BZ11" s="2642"/>
      <c r="CA11" s="2642"/>
      <c r="CB11" s="2642"/>
      <c r="CC11" s="2642"/>
      <c r="CD11" s="2642"/>
      <c r="CE11" s="2642"/>
      <c r="CF11" s="2642"/>
      <c r="CG11" s="2642"/>
      <c r="CH11" s="2642"/>
      <c r="CI11" s="2643"/>
      <c r="CJ11" s="2642"/>
      <c r="CK11" s="2642"/>
      <c r="CL11" s="2642"/>
      <c r="CM11" s="2642"/>
      <c r="CN11" s="2642"/>
      <c r="CO11" s="2642"/>
      <c r="CP11" s="2642"/>
      <c r="CQ11" s="2642"/>
      <c r="CR11" s="2642"/>
      <c r="CS11" s="2642"/>
      <c r="CT11" s="2643"/>
      <c r="CU11" s="2642"/>
      <c r="CV11" s="2642"/>
      <c r="CW11" s="2642"/>
      <c r="CX11" s="2642"/>
      <c r="CY11" s="2642"/>
      <c r="CZ11" s="2642"/>
      <c r="DA11" s="2642"/>
      <c r="DB11" s="2642"/>
      <c r="DC11" s="2642"/>
      <c r="DD11" s="2642"/>
      <c r="DE11" s="2643"/>
      <c r="DF11" s="2642"/>
      <c r="DG11" s="2642"/>
      <c r="DH11" s="2642"/>
      <c r="DI11" s="2642"/>
      <c r="DJ11" s="2642"/>
      <c r="DK11" s="2642"/>
      <c r="DL11" s="2642"/>
      <c r="DM11" s="2642"/>
      <c r="DN11" s="2642"/>
      <c r="DO11" s="2642"/>
      <c r="DP11" s="2643"/>
      <c r="DQ11" s="2642"/>
      <c r="DR11" s="2642"/>
      <c r="DS11" s="2642"/>
      <c r="DT11" s="2642"/>
      <c r="DU11" s="2642"/>
      <c r="DV11" s="2642"/>
      <c r="DW11" s="2642"/>
      <c r="DX11" s="2642"/>
      <c r="DY11" s="2642"/>
      <c r="DZ11" s="2642"/>
      <c r="EA11" s="2643"/>
      <c r="EB11" s="2642"/>
      <c r="EC11" s="2642"/>
      <c r="ED11" s="2642"/>
      <c r="EE11" s="2642"/>
      <c r="EF11" s="2642"/>
      <c r="EG11" s="2642"/>
      <c r="EH11" s="2642"/>
      <c r="EI11" s="2642"/>
      <c r="EJ11" s="2642"/>
      <c r="EK11" s="2642"/>
      <c r="EL11" s="2656"/>
      <c r="EM11" s="369"/>
      <c r="EN11" s="305"/>
      <c r="EP11" s="502"/>
      <c r="EQ11" s="502" t="str">
        <f>IF(T11="","",T11)</f>
        <v>Добавить наименование признака дифференциации</v>
      </c>
      <c r="ER11" s="502"/>
      <c r="ES11" s="502"/>
      <c r="ET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1326"/>
      <c r="BI12" s="1326"/>
      <c r="BJ12" s="1326"/>
      <c r="BK12" s="1326"/>
      <c r="BL12" s="1326"/>
      <c r="BM12" s="1326"/>
      <c r="BN12" s="1326"/>
      <c r="BO12" s="1326"/>
      <c r="BP12" s="1326"/>
      <c r="BQ12" s="1326"/>
      <c r="BR12" s="1326"/>
      <c r="BS12" s="1326"/>
      <c r="BT12" s="1326"/>
      <c r="BU12" s="1326"/>
      <c r="BV12" s="1326"/>
      <c r="BW12" s="1326"/>
      <c r="BX12" s="1326"/>
      <c r="BY12" s="1326"/>
      <c r="BZ12" s="1326"/>
      <c r="CA12" s="1326"/>
      <c r="CB12" s="1326"/>
      <c r="CC12" s="1326"/>
      <c r="CD12" s="1326"/>
      <c r="CE12" s="1326"/>
      <c r="CF12" s="1326"/>
      <c r="CG12" s="1326"/>
      <c r="CH12" s="1326"/>
      <c r="CI12" s="1326"/>
      <c r="CJ12" s="1326"/>
      <c r="CK12" s="1326"/>
      <c r="CL12" s="1326"/>
      <c r="CM12" s="1326"/>
      <c r="CN12" s="1326"/>
      <c r="CO12" s="1326"/>
      <c r="CP12" s="1326"/>
      <c r="CQ12" s="1326"/>
      <c r="CR12" s="1326"/>
      <c r="CS12" s="1326"/>
      <c r="CT12" s="1326"/>
      <c r="CU12" s="1326"/>
      <c r="CV12" s="1326"/>
      <c r="CW12" s="1326"/>
      <c r="CX12" s="1326"/>
      <c r="CY12" s="1326"/>
      <c r="CZ12" s="1326"/>
      <c r="DA12" s="1326"/>
      <c r="DB12" s="1326"/>
      <c r="DC12" s="1326"/>
      <c r="DD12" s="1326"/>
      <c r="DE12" s="1326"/>
      <c r="DF12" s="1326"/>
      <c r="DG12" s="1326"/>
      <c r="DH12" s="1326"/>
      <c r="DI12" s="1326"/>
      <c r="DJ12" s="1326"/>
      <c r="DK12" s="1326"/>
      <c r="DL12" s="1326"/>
      <c r="DM12" s="1326"/>
      <c r="DN12" s="1326"/>
      <c r="DO12" s="1326"/>
      <c r="DP12" s="1326"/>
      <c r="DQ12" s="1326"/>
      <c r="DR12" s="1326"/>
      <c r="DS12" s="1326"/>
      <c r="DT12" s="1326"/>
      <c r="DU12" s="1326"/>
      <c r="DV12" s="1326"/>
      <c r="DW12" s="1326"/>
      <c r="DX12" s="1326"/>
      <c r="DY12" s="1326"/>
      <c r="DZ12" s="1326"/>
      <c r="EA12" s="1326"/>
      <c r="EB12" s="1326"/>
      <c r="EC12" s="1326"/>
      <c r="ED12" s="1326"/>
      <c r="EE12" s="1326"/>
      <c r="EF12" s="1326"/>
      <c r="EG12" s="1326"/>
      <c r="EH12" s="1326"/>
      <c r="EI12" s="1326"/>
      <c r="EJ12" s="1326"/>
      <c r="EK12" s="1326"/>
      <c r="EL12" s="2657"/>
      <c r="EM12" s="1326"/>
      <c r="EN12" s="1326"/>
      <c r="EP12" s="791"/>
      <c r="EQ12" s="791" t="str">
        <f>IF(T12="","",T12)</f>
        <v>Добавить централизованную систему для дифференциации</v>
      </c>
      <c r="ER12" s="791"/>
      <c r="ES12" s="791"/>
      <c r="ET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1326"/>
      <c r="BR13" s="1326"/>
      <c r="BS13" s="1326"/>
      <c r="BT13" s="1326"/>
      <c r="BU13" s="1326"/>
      <c r="BV13" s="1326"/>
      <c r="BW13" s="1326"/>
      <c r="BX13" s="1326"/>
      <c r="BY13" s="1326"/>
      <c r="BZ13" s="1326"/>
      <c r="CA13" s="1326"/>
      <c r="CB13" s="1326"/>
      <c r="CC13" s="1326"/>
      <c r="CD13" s="1326"/>
      <c r="CE13" s="1326"/>
      <c r="CF13" s="1326"/>
      <c r="CG13" s="1326"/>
      <c r="CH13" s="1326"/>
      <c r="CI13" s="1326"/>
      <c r="CJ13" s="1326"/>
      <c r="CK13" s="1326"/>
      <c r="CL13" s="1326"/>
      <c r="CM13" s="1326"/>
      <c r="CN13" s="1326"/>
      <c r="CO13" s="1326"/>
      <c r="CP13" s="1326"/>
      <c r="CQ13" s="1326"/>
      <c r="CR13" s="1326"/>
      <c r="CS13" s="1326"/>
      <c r="CT13" s="1326"/>
      <c r="CU13" s="1326"/>
      <c r="CV13" s="1326"/>
      <c r="CW13" s="1326"/>
      <c r="CX13" s="1326"/>
      <c r="CY13" s="1326"/>
      <c r="CZ13" s="1326"/>
      <c r="DA13" s="1326"/>
      <c r="DB13" s="1326"/>
      <c r="DC13" s="1326"/>
      <c r="DD13" s="1326"/>
      <c r="DE13" s="1326"/>
      <c r="DF13" s="1326"/>
      <c r="DG13" s="1326"/>
      <c r="DH13" s="1326"/>
      <c r="DI13" s="1326"/>
      <c r="DJ13" s="1326"/>
      <c r="DK13" s="1326"/>
      <c r="DL13" s="1326"/>
      <c r="DM13" s="1326"/>
      <c r="DN13" s="1326"/>
      <c r="DO13" s="1326"/>
      <c r="DP13" s="1326"/>
      <c r="DQ13" s="1326"/>
      <c r="DR13" s="1326"/>
      <c r="DS13" s="1326"/>
      <c r="DT13" s="1326"/>
      <c r="DU13" s="1326"/>
      <c r="DV13" s="1326"/>
      <c r="DW13" s="1326"/>
      <c r="DX13" s="1326"/>
      <c r="DY13" s="1326"/>
      <c r="DZ13" s="1326"/>
      <c r="EA13" s="1326"/>
      <c r="EB13" s="1326"/>
      <c r="EC13" s="1326"/>
      <c r="ED13" s="1326"/>
      <c r="EE13" s="1326"/>
      <c r="EF13" s="1326"/>
      <c r="EG13" s="1326"/>
      <c r="EH13" s="1326"/>
      <c r="EI13" s="1326"/>
      <c r="EJ13" s="1326"/>
      <c r="EK13" s="1326"/>
      <c r="EL13" s="2657"/>
      <c r="EM13" s="1326"/>
      <c r="EN13" s="1326"/>
      <c r="EP13" s="502"/>
      <c r="EQ13" s="502" t="str">
        <f>IF(T13="","",T13)</f>
        <v>Добавить территорию для дифференциации</v>
      </c>
      <c r="ER13" s="502"/>
      <c r="ES13" s="502"/>
      <c r="ET13" s="513">
        <v>0</v>
      </c>
    </row>
    <row customHeight="1" ht="14.25" hidden="1">
      <c r="AF14" s="329"/>
      <c r="AQ14" s="329"/>
      <c r="AR14" s="1637"/>
      <c r="AS14" s="1637"/>
      <c r="AT14" s="1637"/>
      <c r="AU14" s="1637"/>
      <c r="AV14" s="1637"/>
      <c r="AW14" s="1637"/>
      <c r="AX14" s="1637"/>
      <c r="AY14" s="1637"/>
      <c r="AZ14" s="1637"/>
      <c r="BA14" s="1637"/>
      <c r="BB14" s="1637"/>
      <c r="BC14" s="1637"/>
      <c r="BD14" s="1637"/>
      <c r="BE14" s="1637"/>
      <c r="BF14" s="1637"/>
      <c r="BG14" s="1637"/>
      <c r="BH14" s="1637"/>
      <c r="BI14" s="1637"/>
      <c r="BJ14" s="1637"/>
      <c r="BK14" s="1637"/>
      <c r="BL14" s="1637"/>
      <c r="BM14" s="1637"/>
      <c r="BN14" s="1637"/>
      <c r="BO14" s="1637"/>
      <c r="BP14" s="1637"/>
      <c r="BQ14" s="1637"/>
      <c r="BR14" s="1637"/>
      <c r="BS14" s="1637"/>
      <c r="BT14" s="1637"/>
      <c r="BU14" s="1637"/>
      <c r="BV14" s="1637"/>
      <c r="BW14" s="1637"/>
      <c r="BX14" s="1637"/>
      <c r="BY14" s="1637"/>
      <c r="BZ14" s="1637"/>
      <c r="CA14" s="1637"/>
      <c r="CB14" s="1637"/>
      <c r="CC14" s="1637"/>
      <c r="CD14" s="1637"/>
      <c r="CE14" s="1637"/>
      <c r="CF14" s="1637"/>
      <c r="CG14" s="1637"/>
      <c r="CH14" s="1637"/>
      <c r="CI14" s="1637"/>
      <c r="CJ14" s="1637"/>
      <c r="CK14" s="1637"/>
      <c r="CL14" s="1637"/>
      <c r="CM14" s="1637"/>
      <c r="CN14" s="1637"/>
      <c r="CO14" s="1637"/>
      <c r="CP14" s="1637"/>
      <c r="CQ14" s="1637"/>
      <c r="CR14" s="1637"/>
      <c r="CS14" s="1637"/>
      <c r="CT14" s="1637"/>
      <c r="CU14" s="1637"/>
      <c r="CV14" s="1637"/>
      <c r="CW14" s="1637"/>
      <c r="CX14" s="1637"/>
      <c r="CY14" s="1637"/>
      <c r="CZ14" s="1637"/>
      <c r="DA14" s="1637"/>
      <c r="DB14" s="1637"/>
      <c r="DC14" s="1637"/>
      <c r="DD14" s="1637"/>
      <c r="DE14" s="1637"/>
      <c r="DF14" s="1637"/>
      <c r="DG14" s="1637"/>
      <c r="DH14" s="1637"/>
      <c r="DI14" s="1637"/>
      <c r="DJ14" s="1637"/>
      <c r="DK14" s="1637"/>
      <c r="DL14" s="1637"/>
      <c r="DM14" s="1637"/>
      <c r="DN14" s="1637"/>
      <c r="DO14" s="1637"/>
      <c r="DP14" s="1637"/>
      <c r="DQ14" s="1637"/>
      <c r="DR14" s="1637"/>
      <c r="DS14" s="1637"/>
      <c r="DT14" s="1637"/>
      <c r="DU14" s="1637"/>
      <c r="DV14" s="1637"/>
      <c r="DW14" s="1637"/>
      <c r="DX14" s="1637"/>
      <c r="DY14" s="1637"/>
      <c r="DZ14" s="1637"/>
      <c r="EA14" s="1637"/>
      <c r="EB14" s="1637"/>
      <c r="EC14" s="1637"/>
      <c r="ED14" s="1637"/>
      <c r="EE14" s="1637"/>
      <c r="EF14" s="1637"/>
      <c r="EG14" s="1637"/>
      <c r="EH14" s="1637"/>
      <c r="EI14" s="1637"/>
      <c r="EJ14" s="1637"/>
      <c r="EK14" s="1637"/>
      <c r="EL14" s="2650"/>
      <c r="ET14" s="1157">
        <v>0</v>
      </c>
    </row>
    <row customHeight="1" ht="14.25" hidden="1">
      <c r="AG15" s="1362"/>
      <c r="AH15" s="1362"/>
      <c r="AI15" s="1362"/>
      <c r="AJ15" s="1362"/>
      <c r="AK15" s="1362"/>
      <c r="AL15" s="1362"/>
      <c r="AM15" s="1362"/>
      <c r="AN15" s="2269"/>
      <c r="AO15" s="2270" t="s">
        <v>65</v>
      </c>
      <c r="AP15" s="2269"/>
      <c r="AQ15" s="2270" t="s">
        <v>65</v>
      </c>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1637"/>
      <c r="BS15" s="1637"/>
      <c r="BT15" s="1637"/>
      <c r="BU15" s="1637"/>
      <c r="BV15" s="1637"/>
      <c r="BW15" s="1637"/>
      <c r="BX15" s="1637"/>
      <c r="BY15" s="1637"/>
      <c r="BZ15" s="1637"/>
      <c r="CA15" s="1637"/>
      <c r="CB15" s="1637"/>
      <c r="CC15" s="1637"/>
      <c r="CD15" s="1637"/>
      <c r="CE15" s="1637"/>
      <c r="CF15" s="1637"/>
      <c r="CG15" s="1637"/>
      <c r="CH15" s="1637"/>
      <c r="CI15" s="1637"/>
      <c r="CJ15" s="1637"/>
      <c r="CK15" s="1637"/>
      <c r="CL15" s="1637"/>
      <c r="CM15" s="1637"/>
      <c r="CN15" s="1637"/>
      <c r="CO15" s="1637"/>
      <c r="CP15" s="1637"/>
      <c r="CQ15" s="1637"/>
      <c r="CR15" s="1637"/>
      <c r="CS15" s="1637"/>
      <c r="CT15" s="1637"/>
      <c r="CU15" s="1637"/>
      <c r="CV15" s="1637"/>
      <c r="CW15" s="1637"/>
      <c r="CX15" s="1637"/>
      <c r="CY15" s="1637"/>
      <c r="CZ15" s="1637"/>
      <c r="DA15" s="1637"/>
      <c r="DB15" s="1637"/>
      <c r="DC15" s="1637"/>
      <c r="DD15" s="1637"/>
      <c r="DE15" s="1637"/>
      <c r="DF15" s="1637"/>
      <c r="DG15" s="1637"/>
      <c r="DH15" s="1637"/>
      <c r="DI15" s="1637"/>
      <c r="DJ15" s="1637"/>
      <c r="DK15" s="1637"/>
      <c r="DL15" s="1637"/>
      <c r="DM15" s="1637"/>
      <c r="DN15" s="1637"/>
      <c r="DO15" s="1637"/>
      <c r="DP15" s="1637"/>
      <c r="DQ15" s="1637"/>
      <c r="DR15" s="1637"/>
      <c r="DS15" s="1637"/>
      <c r="DT15" s="1637"/>
      <c r="DU15" s="1637"/>
      <c r="DV15" s="1637"/>
      <c r="DW15" s="1637"/>
      <c r="DX15" s="1637"/>
      <c r="DY15" s="1637"/>
      <c r="DZ15" s="1637"/>
      <c r="EA15" s="1637"/>
      <c r="EB15" s="1637"/>
      <c r="EC15" s="1637"/>
      <c r="ED15" s="1637"/>
      <c r="EE15" s="1637"/>
      <c r="EF15" s="1637"/>
      <c r="EG15" s="1637"/>
      <c r="EH15" s="1637"/>
      <c r="EI15" s="1637"/>
      <c r="EJ15" s="1637"/>
      <c r="EK15" s="1637"/>
      <c r="EL15" s="2650"/>
      <c r="ET15" s="1157">
        <v>0</v>
      </c>
    </row>
    <row customHeight="1" ht="14.25" hidden="1">
      <c r="AG16" s="1362"/>
      <c r="AH16" s="1362"/>
      <c r="AI16" s="1362"/>
      <c r="AJ16" s="1362"/>
      <c r="AK16" s="1362"/>
      <c r="AL16" s="1362"/>
      <c r="AM16" s="1362"/>
      <c r="AN16" s="2270"/>
      <c r="AO16" s="2270"/>
      <c r="AP16" s="2270"/>
      <c r="AQ16" s="2270"/>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1637"/>
      <c r="BS16" s="1637"/>
      <c r="BT16" s="1637"/>
      <c r="BU16" s="1637"/>
      <c r="BV16" s="1637"/>
      <c r="BW16" s="1637"/>
      <c r="BX16" s="1637"/>
      <c r="BY16" s="1637"/>
      <c r="BZ16" s="1637"/>
      <c r="CA16" s="1637"/>
      <c r="CB16" s="1637"/>
      <c r="CC16" s="1637"/>
      <c r="CD16" s="1637"/>
      <c r="CE16" s="1637"/>
      <c r="CF16" s="1637"/>
      <c r="CG16" s="1637"/>
      <c r="CH16" s="1637"/>
      <c r="CI16" s="1637"/>
      <c r="CJ16" s="1637"/>
      <c r="CK16" s="1637"/>
      <c r="CL16" s="1637"/>
      <c r="CM16" s="1637"/>
      <c r="CN16" s="1637"/>
      <c r="CO16" s="1637"/>
      <c r="CP16" s="1637"/>
      <c r="CQ16" s="1637"/>
      <c r="CR16" s="1637"/>
      <c r="CS16" s="1637"/>
      <c r="CT16" s="1637"/>
      <c r="CU16" s="1637"/>
      <c r="CV16" s="1637"/>
      <c r="CW16" s="1637"/>
      <c r="CX16" s="1637"/>
      <c r="CY16" s="1637"/>
      <c r="CZ16" s="1637"/>
      <c r="DA16" s="1637"/>
      <c r="DB16" s="1637"/>
      <c r="DC16" s="1637"/>
      <c r="DD16" s="1637"/>
      <c r="DE16" s="1637"/>
      <c r="DF16" s="1637"/>
      <c r="DG16" s="1637"/>
      <c r="DH16" s="1637"/>
      <c r="DI16" s="1637"/>
      <c r="DJ16" s="1637"/>
      <c r="DK16" s="1637"/>
      <c r="DL16" s="1637"/>
      <c r="DM16" s="1637"/>
      <c r="DN16" s="1637"/>
      <c r="DO16" s="1637"/>
      <c r="DP16" s="1637"/>
      <c r="DQ16" s="1637"/>
      <c r="DR16" s="1637"/>
      <c r="DS16" s="1637"/>
      <c r="DT16" s="1637"/>
      <c r="DU16" s="1637"/>
      <c r="DV16" s="1637"/>
      <c r="DW16" s="1637"/>
      <c r="DX16" s="1637"/>
      <c r="DY16" s="1637"/>
      <c r="DZ16" s="1637"/>
      <c r="EA16" s="1637"/>
      <c r="EB16" s="1637"/>
      <c r="EC16" s="1637"/>
      <c r="ED16" s="1637"/>
      <c r="EE16" s="1637"/>
      <c r="EF16" s="1637"/>
      <c r="EG16" s="1637"/>
      <c r="EH16" s="1637"/>
      <c r="EI16" s="1637"/>
      <c r="EJ16" s="1637"/>
      <c r="EK16" s="1637"/>
      <c r="EL16" s="2650"/>
      <c r="ET16" s="1157">
        <v>0</v>
      </c>
    </row>
    <row customHeight="1" ht="14.25" hidden="1">
      <c r="AQ17" s="329"/>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1637"/>
      <c r="BS17" s="1637"/>
      <c r="BT17" s="1637"/>
      <c r="BU17" s="1637"/>
      <c r="BV17" s="1637"/>
      <c r="BW17" s="1637"/>
      <c r="BX17" s="1637"/>
      <c r="BY17" s="1637"/>
      <c r="BZ17" s="1637"/>
      <c r="CA17" s="1637"/>
      <c r="CB17" s="1637"/>
      <c r="CC17" s="1637"/>
      <c r="CD17" s="1637"/>
      <c r="CE17" s="1637"/>
      <c r="CF17" s="1637"/>
      <c r="CG17" s="1637"/>
      <c r="CH17" s="1637"/>
      <c r="CI17" s="1637"/>
      <c r="CJ17" s="1637"/>
      <c r="CK17" s="1637"/>
      <c r="CL17" s="1637"/>
      <c r="CM17" s="1637"/>
      <c r="CN17" s="1637"/>
      <c r="CO17" s="1637"/>
      <c r="CP17" s="1637"/>
      <c r="CQ17" s="1637"/>
      <c r="CR17" s="1637"/>
      <c r="CS17" s="1637"/>
      <c r="CT17" s="1637"/>
      <c r="CU17" s="1637"/>
      <c r="CV17" s="1637"/>
      <c r="CW17" s="1637"/>
      <c r="CX17" s="1637"/>
      <c r="CY17" s="1637"/>
      <c r="CZ17" s="1637"/>
      <c r="DA17" s="1637"/>
      <c r="DB17" s="1637"/>
      <c r="DC17" s="1637"/>
      <c r="DD17" s="1637"/>
      <c r="DE17" s="1637"/>
      <c r="DF17" s="1637"/>
      <c r="DG17" s="1637"/>
      <c r="DH17" s="1637"/>
      <c r="DI17" s="1637"/>
      <c r="DJ17" s="1637"/>
      <c r="DK17" s="1637"/>
      <c r="DL17" s="1637"/>
      <c r="DM17" s="1637"/>
      <c r="DN17" s="1637"/>
      <c r="DO17" s="1637"/>
      <c r="DP17" s="1637"/>
      <c r="DQ17" s="1637"/>
      <c r="DR17" s="1637"/>
      <c r="DS17" s="1637"/>
      <c r="DT17" s="1637"/>
      <c r="DU17" s="1637"/>
      <c r="DV17" s="1637"/>
      <c r="DW17" s="1637"/>
      <c r="DX17" s="1637"/>
      <c r="DY17" s="1637"/>
      <c r="DZ17" s="1637"/>
      <c r="EA17" s="1637"/>
      <c r="EB17" s="1637"/>
      <c r="EC17" s="1637"/>
      <c r="ED17" s="1637"/>
      <c r="EE17" s="1637"/>
      <c r="EF17" s="1637"/>
      <c r="EG17" s="1637"/>
      <c r="EH17" s="1637"/>
      <c r="EI17" s="1637"/>
      <c r="EJ17" s="1637"/>
      <c r="EK17" s="1637"/>
      <c r="EL17" s="2650"/>
      <c r="ET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R18" s="1368"/>
      <c r="AS18" s="1368"/>
      <c r="AT18" s="1368"/>
      <c r="AU18" s="1368"/>
      <c r="AV18" s="1368"/>
      <c r="AW18" s="1368"/>
      <c r="AX18" s="1368"/>
      <c r="AY18" s="1369"/>
      <c r="AZ18" s="1368"/>
      <c r="BA18" s="1369"/>
      <c r="BB18" s="1368"/>
      <c r="BC18" s="1368"/>
      <c r="BD18" s="1368"/>
      <c r="BE18" s="1368"/>
      <c r="BF18" s="1368"/>
      <c r="BG18" s="1368"/>
      <c r="BH18" s="1368"/>
      <c r="BI18" s="1368"/>
      <c r="BJ18" s="1369"/>
      <c r="BK18" s="1368"/>
      <c r="BL18" s="1369"/>
      <c r="BM18" s="1368"/>
      <c r="BN18" s="1368"/>
      <c r="BO18" s="1368"/>
      <c r="BP18" s="1368"/>
      <c r="BQ18" s="1368"/>
      <c r="BR18" s="1368"/>
      <c r="BS18" s="1368"/>
      <c r="BT18" s="1368"/>
      <c r="BU18" s="1369"/>
      <c r="BV18" s="1368"/>
      <c r="BW18" s="1369"/>
      <c r="BX18" s="1368"/>
      <c r="BY18" s="1368"/>
      <c r="BZ18" s="1368"/>
      <c r="CA18" s="1368"/>
      <c r="CB18" s="1368"/>
      <c r="CC18" s="1368"/>
      <c r="CD18" s="1368"/>
      <c r="CE18" s="1368"/>
      <c r="CF18" s="1369"/>
      <c r="CG18" s="1368"/>
      <c r="CH18" s="1369"/>
      <c r="CI18" s="1368"/>
      <c r="CJ18" s="1368"/>
      <c r="CK18" s="1368"/>
      <c r="CL18" s="1368"/>
      <c r="CM18" s="1368"/>
      <c r="CN18" s="1368"/>
      <c r="CO18" s="1368"/>
      <c r="CP18" s="1368"/>
      <c r="CQ18" s="1369"/>
      <c r="CR18" s="1368"/>
      <c r="CS18" s="1369"/>
      <c r="CT18" s="1368"/>
      <c r="CU18" s="1368"/>
      <c r="CV18" s="1368"/>
      <c r="CW18" s="1368"/>
      <c r="CX18" s="1368"/>
      <c r="CY18" s="1368"/>
      <c r="CZ18" s="1368"/>
      <c r="DA18" s="1368"/>
      <c r="DB18" s="1369"/>
      <c r="DC18" s="1368"/>
      <c r="DD18" s="1369"/>
      <c r="DE18" s="1368"/>
      <c r="DF18" s="1368"/>
      <c r="DG18" s="1368"/>
      <c r="DH18" s="1368"/>
      <c r="DI18" s="1368"/>
      <c r="DJ18" s="1368"/>
      <c r="DK18" s="1368"/>
      <c r="DL18" s="1368"/>
      <c r="DM18" s="1369"/>
      <c r="DN18" s="1368"/>
      <c r="DO18" s="1369"/>
      <c r="DP18" s="1368"/>
      <c r="DQ18" s="1368"/>
      <c r="DR18" s="1368"/>
      <c r="DS18" s="1368"/>
      <c r="DT18" s="1368"/>
      <c r="DU18" s="1368"/>
      <c r="DV18" s="1368"/>
      <c r="DW18" s="1368"/>
      <c r="DX18" s="1369"/>
      <c r="DY18" s="1368"/>
      <c r="DZ18" s="1369"/>
      <c r="EA18" s="1368"/>
      <c r="EB18" s="1368"/>
      <c r="EC18" s="1368"/>
      <c r="ED18" s="1368"/>
      <c r="EE18" s="1368"/>
      <c r="EF18" s="1368"/>
      <c r="EG18" s="1368"/>
      <c r="EH18" s="1368"/>
      <c r="EI18" s="1369"/>
      <c r="EJ18" s="1368"/>
      <c r="EK18" s="1369"/>
      <c r="EL18" s="2658"/>
      <c r="EO18" s="513"/>
      <c r="EP18" s="513"/>
      <c r="EQ18" s="513"/>
      <c r="ER18" s="513"/>
      <c r="ES18" s="513"/>
      <c r="ET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R19" s="1368"/>
      <c r="AS19" s="1368"/>
      <c r="AT19" s="1368"/>
      <c r="AU19" s="1368"/>
      <c r="AV19" s="1368"/>
      <c r="AW19" s="1368"/>
      <c r="AX19" s="1368"/>
      <c r="AY19" s="1368"/>
      <c r="AZ19" s="1368"/>
      <c r="BA19" s="1368"/>
      <c r="BB19" s="1368"/>
      <c r="BC19" s="1368"/>
      <c r="BD19" s="1368"/>
      <c r="BE19" s="1368"/>
      <c r="BF19" s="1368"/>
      <c r="BG19" s="1368"/>
      <c r="BH19" s="1368"/>
      <c r="BI19" s="1368"/>
      <c r="BJ19" s="1368"/>
      <c r="BK19" s="1368"/>
      <c r="BL19" s="1368"/>
      <c r="BM19" s="1368"/>
      <c r="BN19" s="1368"/>
      <c r="BO19" s="1368"/>
      <c r="BP19" s="1368"/>
      <c r="BQ19" s="1368"/>
      <c r="BR19" s="1368"/>
      <c r="BS19" s="1368"/>
      <c r="BT19" s="1368"/>
      <c r="BU19" s="1368"/>
      <c r="BV19" s="1368"/>
      <c r="BW19" s="1368"/>
      <c r="BX19" s="1368"/>
      <c r="BY19" s="1368"/>
      <c r="BZ19" s="1368"/>
      <c r="CA19" s="1368"/>
      <c r="CB19" s="1368"/>
      <c r="CC19" s="1368"/>
      <c r="CD19" s="1368"/>
      <c r="CE19" s="1368"/>
      <c r="CF19" s="1368"/>
      <c r="CG19" s="1368"/>
      <c r="CH19" s="1368"/>
      <c r="CI19" s="1368"/>
      <c r="CJ19" s="1368"/>
      <c r="CK19" s="1368"/>
      <c r="CL19" s="1368"/>
      <c r="CM19" s="1368"/>
      <c r="CN19" s="1368"/>
      <c r="CO19" s="1368"/>
      <c r="CP19" s="1368"/>
      <c r="CQ19" s="1368"/>
      <c r="CR19" s="1368"/>
      <c r="CS19" s="1368"/>
      <c r="CT19" s="1368"/>
      <c r="CU19" s="1368"/>
      <c r="CV19" s="1368"/>
      <c r="CW19" s="1368"/>
      <c r="CX19" s="1368"/>
      <c r="CY19" s="1368"/>
      <c r="CZ19" s="1368"/>
      <c r="DA19" s="1368"/>
      <c r="DB19" s="1368"/>
      <c r="DC19" s="1368"/>
      <c r="DD19" s="1368"/>
      <c r="DE19" s="1368"/>
      <c r="DF19" s="1368"/>
      <c r="DG19" s="1368"/>
      <c r="DH19" s="1368"/>
      <c r="DI19" s="1368"/>
      <c r="DJ19" s="1368"/>
      <c r="DK19" s="1368"/>
      <c r="DL19" s="1368"/>
      <c r="DM19" s="1368"/>
      <c r="DN19" s="1368"/>
      <c r="DO19" s="1368"/>
      <c r="DP19" s="1368"/>
      <c r="DQ19" s="1368"/>
      <c r="DR19" s="1368"/>
      <c r="DS19" s="1368"/>
      <c r="DT19" s="1368"/>
      <c r="DU19" s="1368"/>
      <c r="DV19" s="1368"/>
      <c r="DW19" s="1368"/>
      <c r="DX19" s="1368"/>
      <c r="DY19" s="1368"/>
      <c r="DZ19" s="1368"/>
      <c r="EA19" s="1368"/>
      <c r="EB19" s="1368"/>
      <c r="EC19" s="1368"/>
      <c r="ED19" s="1368"/>
      <c r="EE19" s="1368"/>
      <c r="EF19" s="1368"/>
      <c r="EG19" s="1368"/>
      <c r="EH19" s="1368"/>
      <c r="EI19" s="1368"/>
      <c r="EJ19" s="1368"/>
      <c r="EK19" s="1368"/>
      <c r="EL19" s="2658"/>
      <c r="EO19" s="513"/>
      <c r="EP19" s="513"/>
      <c r="EQ19" s="513"/>
      <c r="ER19" s="513"/>
      <c r="ES19" s="513"/>
      <c r="ET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R20" s="1368"/>
      <c r="AS20" s="1368"/>
      <c r="AT20" s="1368"/>
      <c r="AU20" s="1368"/>
      <c r="AV20" s="1368"/>
      <c r="AW20" s="1368"/>
      <c r="AX20" s="1368"/>
      <c r="AY20" s="1368"/>
      <c r="AZ20" s="1372" t="s">
        <v>421</v>
      </c>
      <c r="BA20" s="1368"/>
      <c r="BB20" s="1372" t="s">
        <v>422</v>
      </c>
      <c r="BC20" s="1368"/>
      <c r="BD20" s="1368"/>
      <c r="BE20" s="1368"/>
      <c r="BF20" s="1368"/>
      <c r="BG20" s="1368"/>
      <c r="BH20" s="1368"/>
      <c r="BI20" s="1368"/>
      <c r="BJ20" s="1368"/>
      <c r="BK20" s="1372" t="s">
        <v>421</v>
      </c>
      <c r="BL20" s="1368"/>
      <c r="BM20" s="1372" t="s">
        <v>422</v>
      </c>
      <c r="BN20" s="1368"/>
      <c r="BO20" s="1368"/>
      <c r="BP20" s="1368"/>
      <c r="BQ20" s="1368"/>
      <c r="BR20" s="1368"/>
      <c r="BS20" s="1368"/>
      <c r="BT20" s="1368"/>
      <c r="BU20" s="1368"/>
      <c r="BV20" s="1372" t="s">
        <v>421</v>
      </c>
      <c r="BW20" s="1368"/>
      <c r="BX20" s="1372" t="s">
        <v>422</v>
      </c>
      <c r="BY20" s="1368"/>
      <c r="BZ20" s="1368"/>
      <c r="CA20" s="1368"/>
      <c r="CB20" s="1368"/>
      <c r="CC20" s="1368"/>
      <c r="CD20" s="1368"/>
      <c r="CE20" s="1368"/>
      <c r="CF20" s="1368"/>
      <c r="CG20" s="1372" t="s">
        <v>421</v>
      </c>
      <c r="CH20" s="1368"/>
      <c r="CI20" s="1372" t="s">
        <v>422</v>
      </c>
      <c r="CJ20" s="1368"/>
      <c r="CK20" s="1368"/>
      <c r="CL20" s="1368"/>
      <c r="CM20" s="1368"/>
      <c r="CN20" s="1368"/>
      <c r="CO20" s="1368"/>
      <c r="CP20" s="1368"/>
      <c r="CQ20" s="1368"/>
      <c r="CR20" s="1372" t="s">
        <v>421</v>
      </c>
      <c r="CS20" s="1368"/>
      <c r="CT20" s="1372" t="s">
        <v>422</v>
      </c>
      <c r="CU20" s="1368"/>
      <c r="CV20" s="1368"/>
      <c r="CW20" s="1368"/>
      <c r="CX20" s="1368"/>
      <c r="CY20" s="1368"/>
      <c r="CZ20" s="1368"/>
      <c r="DA20" s="1368"/>
      <c r="DB20" s="1368"/>
      <c r="DC20" s="1372" t="s">
        <v>421</v>
      </c>
      <c r="DD20" s="1368"/>
      <c r="DE20" s="1372" t="s">
        <v>422</v>
      </c>
      <c r="DF20" s="1368"/>
      <c r="DG20" s="1368"/>
      <c r="DH20" s="1368"/>
      <c r="DI20" s="1368"/>
      <c r="DJ20" s="1368"/>
      <c r="DK20" s="1368"/>
      <c r="DL20" s="1368"/>
      <c r="DM20" s="1368"/>
      <c r="DN20" s="1372" t="s">
        <v>421</v>
      </c>
      <c r="DO20" s="1368"/>
      <c r="DP20" s="1372" t="s">
        <v>422</v>
      </c>
      <c r="DQ20" s="1368"/>
      <c r="DR20" s="1368"/>
      <c r="DS20" s="1368"/>
      <c r="DT20" s="1368"/>
      <c r="DU20" s="1368"/>
      <c r="DV20" s="1368"/>
      <c r="DW20" s="1368"/>
      <c r="DX20" s="1368"/>
      <c r="DY20" s="1372" t="s">
        <v>421</v>
      </c>
      <c r="DZ20" s="1368"/>
      <c r="EA20" s="1372" t="s">
        <v>422</v>
      </c>
      <c r="EB20" s="1368"/>
      <c r="EC20" s="1368"/>
      <c r="ED20" s="1368"/>
      <c r="EE20" s="1368"/>
      <c r="EF20" s="1368"/>
      <c r="EG20" s="1368"/>
      <c r="EH20" s="1368"/>
      <c r="EI20" s="1368"/>
      <c r="EJ20" s="1372" t="s">
        <v>421</v>
      </c>
      <c r="EK20" s="1368"/>
      <c r="EL20" s="2659" t="s">
        <v>422</v>
      </c>
      <c r="ET20" s="1162">
        <v>0</v>
      </c>
    </row>
    <row customHeight="1" ht="14.25" hidden="1">
      <c r="O21" s="1366"/>
      <c r="AR21" s="1637"/>
      <c r="AS21" s="1637"/>
      <c r="AT21" s="1637"/>
      <c r="AU21" s="1637"/>
      <c r="AV21" s="1637"/>
      <c r="AW21" s="1637"/>
      <c r="AX21" s="1637"/>
      <c r="AY21" s="1637"/>
      <c r="AZ21" s="1637"/>
      <c r="BA21" s="1637"/>
      <c r="BB21" s="1637"/>
      <c r="BC21" s="1637"/>
      <c r="BD21" s="1637"/>
      <c r="BE21" s="1637"/>
      <c r="BF21" s="1637"/>
      <c r="BG21" s="1637"/>
      <c r="BH21" s="1637"/>
      <c r="BI21" s="1637"/>
      <c r="BJ21" s="1637"/>
      <c r="BK21" s="1637"/>
      <c r="BL21" s="1637"/>
      <c r="BM21" s="1637"/>
      <c r="BN21" s="1637"/>
      <c r="BO21" s="1637"/>
      <c r="BP21" s="1637"/>
      <c r="BQ21" s="1637"/>
      <c r="BR21" s="1637"/>
      <c r="BS21" s="1637"/>
      <c r="BT21" s="1637"/>
      <c r="BU21" s="1637"/>
      <c r="BV21" s="1637"/>
      <c r="BW21" s="1637"/>
      <c r="BX21" s="1637"/>
      <c r="BY21" s="1637"/>
      <c r="BZ21" s="1637"/>
      <c r="CA21" s="1637"/>
      <c r="CB21" s="1637"/>
      <c r="CC21" s="1637"/>
      <c r="CD21" s="1637"/>
      <c r="CE21" s="1637"/>
      <c r="CF21" s="1637"/>
      <c r="CG21" s="1637"/>
      <c r="CH21" s="1637"/>
      <c r="CI21" s="1637"/>
      <c r="CJ21" s="1637"/>
      <c r="CK21" s="1637"/>
      <c r="CL21" s="1637"/>
      <c r="CM21" s="1637"/>
      <c r="CN21" s="1637"/>
      <c r="CO21" s="1637"/>
      <c r="CP21" s="1637"/>
      <c r="CQ21" s="1637"/>
      <c r="CR21" s="1637"/>
      <c r="CS21" s="1637"/>
      <c r="CT21" s="1637"/>
      <c r="CU21" s="1637"/>
      <c r="CV21" s="1637"/>
      <c r="CW21" s="1637"/>
      <c r="CX21" s="1637"/>
      <c r="CY21" s="1637"/>
      <c r="CZ21" s="1637"/>
      <c r="DA21" s="1637"/>
      <c r="DB21" s="1637"/>
      <c r="DC21" s="1637"/>
      <c r="DD21" s="1637"/>
      <c r="DE21" s="1637"/>
      <c r="DF21" s="1637"/>
      <c r="DG21" s="1637"/>
      <c r="DH21" s="1637"/>
      <c r="DI21" s="1637"/>
      <c r="DJ21" s="1637"/>
      <c r="DK21" s="1637"/>
      <c r="DL21" s="1637"/>
      <c r="DM21" s="1637"/>
      <c r="DN21" s="1637"/>
      <c r="DO21" s="1637"/>
      <c r="DP21" s="1637"/>
      <c r="DQ21" s="1637"/>
      <c r="DR21" s="1637"/>
      <c r="DS21" s="1637"/>
      <c r="DT21" s="1637"/>
      <c r="DU21" s="1637"/>
      <c r="DV21" s="1637"/>
      <c r="DW21" s="1637"/>
      <c r="DX21" s="1637"/>
      <c r="DY21" s="1637"/>
      <c r="DZ21" s="1637"/>
      <c r="EA21" s="1637"/>
      <c r="EB21" s="1637"/>
      <c r="EC21" s="1637"/>
      <c r="ED21" s="1637"/>
      <c r="EE21" s="1637"/>
      <c r="EF21" s="1637"/>
      <c r="EG21" s="1637"/>
      <c r="EH21" s="1637"/>
      <c r="EI21" s="1637"/>
      <c r="EJ21" s="1637"/>
      <c r="EK21" s="1637"/>
      <c r="EL21" s="2650"/>
      <c r="ET21" s="1157">
        <v>0</v>
      </c>
    </row>
    <row customHeight="1" ht="14.25" hidden="1">
      <c r="O22" s="1366"/>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37"/>
      <c r="BN22" s="1637"/>
      <c r="BO22" s="1637"/>
      <c r="BP22" s="1637"/>
      <c r="BQ22" s="1637"/>
      <c r="BR22" s="1637"/>
      <c r="BS22" s="1637"/>
      <c r="BT22" s="1637"/>
      <c r="BU22" s="1637"/>
      <c r="BV22" s="1637"/>
      <c r="BW22" s="1637"/>
      <c r="BX22" s="1637"/>
      <c r="BY22" s="1637"/>
      <c r="BZ22" s="1637"/>
      <c r="CA22" s="1637"/>
      <c r="CB22" s="1637"/>
      <c r="CC22" s="1637"/>
      <c r="CD22" s="1637"/>
      <c r="CE22" s="1637"/>
      <c r="CF22" s="1637"/>
      <c r="CG22" s="1637"/>
      <c r="CH22" s="1637"/>
      <c r="CI22" s="1637"/>
      <c r="CJ22" s="1637"/>
      <c r="CK22" s="1637"/>
      <c r="CL22" s="1637"/>
      <c r="CM22" s="1637"/>
      <c r="CN22" s="1637"/>
      <c r="CO22" s="1637"/>
      <c r="CP22" s="1637"/>
      <c r="CQ22" s="1637"/>
      <c r="CR22" s="1637"/>
      <c r="CS22" s="1637"/>
      <c r="CT22" s="1637"/>
      <c r="CU22" s="1637"/>
      <c r="CV22" s="1637"/>
      <c r="CW22" s="1637"/>
      <c r="CX22" s="1637"/>
      <c r="CY22" s="1637"/>
      <c r="CZ22" s="1637"/>
      <c r="DA22" s="1637"/>
      <c r="DB22" s="1637"/>
      <c r="DC22" s="1637"/>
      <c r="DD22" s="1637"/>
      <c r="DE22" s="1637"/>
      <c r="DF22" s="1637"/>
      <c r="DG22" s="1637"/>
      <c r="DH22" s="1637"/>
      <c r="DI22" s="1637"/>
      <c r="DJ22" s="1637"/>
      <c r="DK22" s="1637"/>
      <c r="DL22" s="1637"/>
      <c r="DM22" s="1637"/>
      <c r="DN22" s="1637"/>
      <c r="DO22" s="1637"/>
      <c r="DP22" s="1637"/>
      <c r="DQ22" s="1637"/>
      <c r="DR22" s="1637"/>
      <c r="DS22" s="1637"/>
      <c r="DT22" s="1637"/>
      <c r="DU22" s="1637"/>
      <c r="DV22" s="1637"/>
      <c r="DW22" s="1637"/>
      <c r="DX22" s="1637"/>
      <c r="DY22" s="1637"/>
      <c r="DZ22" s="1637"/>
      <c r="EA22" s="1637"/>
      <c r="EB22" s="1637"/>
      <c r="EC22" s="1637"/>
      <c r="ED22" s="1637"/>
      <c r="EE22" s="1637"/>
      <c r="EF22" s="1637"/>
      <c r="EG22" s="1637"/>
      <c r="EH22" s="1637"/>
      <c r="EI22" s="1637"/>
      <c r="EJ22" s="1637"/>
      <c r="EK22" s="1637"/>
      <c r="EL22" s="2650"/>
      <c r="ET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1637"/>
      <c r="BS23" s="1637"/>
      <c r="BT23" s="1637"/>
      <c r="BU23" s="1637"/>
      <c r="BV23" s="1637"/>
      <c r="BW23" s="1637"/>
      <c r="BX23" s="1637"/>
      <c r="BY23" s="1637"/>
      <c r="BZ23" s="1637"/>
      <c r="CA23" s="1637"/>
      <c r="CB23" s="1637"/>
      <c r="CC23" s="1637"/>
      <c r="CD23" s="1637"/>
      <c r="CE23" s="1637"/>
      <c r="CF23" s="1637"/>
      <c r="CG23" s="1637"/>
      <c r="CH23" s="1637"/>
      <c r="CI23" s="1637"/>
      <c r="CJ23" s="1637"/>
      <c r="CK23" s="1637"/>
      <c r="CL23" s="1637"/>
      <c r="CM23" s="1637"/>
      <c r="CN23" s="1637"/>
      <c r="CO23" s="1637"/>
      <c r="CP23" s="1637"/>
      <c r="CQ23" s="1637"/>
      <c r="CR23" s="1637"/>
      <c r="CS23" s="1637"/>
      <c r="CT23" s="1637"/>
      <c r="CU23" s="1637"/>
      <c r="CV23" s="1637"/>
      <c r="CW23" s="1637"/>
      <c r="CX23" s="1637"/>
      <c r="CY23" s="1637"/>
      <c r="CZ23" s="1637"/>
      <c r="DA23" s="1637"/>
      <c r="DB23" s="1637"/>
      <c r="DC23" s="1637"/>
      <c r="DD23" s="1637"/>
      <c r="DE23" s="1637"/>
      <c r="DF23" s="1637"/>
      <c r="DG23" s="1637"/>
      <c r="DH23" s="1637"/>
      <c r="DI23" s="1637"/>
      <c r="DJ23" s="1637"/>
      <c r="DK23" s="1637"/>
      <c r="DL23" s="1637"/>
      <c r="DM23" s="1637"/>
      <c r="DN23" s="1637"/>
      <c r="DO23" s="1637"/>
      <c r="DP23" s="1637"/>
      <c r="DQ23" s="1637"/>
      <c r="DR23" s="1637"/>
      <c r="DS23" s="1637"/>
      <c r="DT23" s="1637"/>
      <c r="DU23" s="1637"/>
      <c r="DV23" s="1637"/>
      <c r="DW23" s="1637"/>
      <c r="DX23" s="1637"/>
      <c r="DY23" s="1637"/>
      <c r="DZ23" s="1637"/>
      <c r="EA23" s="1637"/>
      <c r="EB23" s="1637"/>
      <c r="EC23" s="1637"/>
      <c r="ED23" s="1637"/>
      <c r="EE23" s="1637"/>
      <c r="EF23" s="1637"/>
      <c r="EG23" s="1637"/>
      <c r="EH23" s="1637"/>
      <c r="EI23" s="1637"/>
      <c r="EJ23" s="1637"/>
      <c r="EK23" s="1637"/>
      <c r="EL23" s="2650"/>
      <c r="ET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R24" s="2250"/>
      <c r="AS24" s="2250"/>
      <c r="AT24" s="2250"/>
      <c r="AU24" s="2250"/>
      <c r="AV24" s="2250"/>
      <c r="AW24" s="2250"/>
      <c r="AX24" s="2250"/>
      <c r="AY24" s="2250"/>
      <c r="AZ24" s="2250"/>
      <c r="BA24" s="2250"/>
      <c r="BB24" s="2250"/>
      <c r="BC24" s="2250"/>
      <c r="BD24" s="2250"/>
      <c r="BE24" s="2250"/>
      <c r="BF24" s="2250"/>
      <c r="BG24" s="2250"/>
      <c r="BH24" s="2250"/>
      <c r="BI24" s="2250"/>
      <c r="BJ24" s="2250"/>
      <c r="BK24" s="2250"/>
      <c r="BL24" s="2250"/>
      <c r="BM24" s="2250"/>
      <c r="BN24" s="2250"/>
      <c r="BO24" s="2250"/>
      <c r="BP24" s="2250"/>
      <c r="BQ24" s="2250"/>
      <c r="BR24" s="2250"/>
      <c r="BS24" s="2250"/>
      <c r="BT24" s="2250"/>
      <c r="BU24" s="2250"/>
      <c r="BV24" s="2250"/>
      <c r="BW24" s="2250"/>
      <c r="BX24" s="2250"/>
      <c r="BY24" s="2250"/>
      <c r="BZ24" s="2250"/>
      <c r="CA24" s="2250"/>
      <c r="CB24" s="2250"/>
      <c r="CC24" s="2250"/>
      <c r="CD24" s="2250"/>
      <c r="CE24" s="2250"/>
      <c r="CF24" s="2250"/>
      <c r="CG24" s="2250"/>
      <c r="CH24" s="2250"/>
      <c r="CI24" s="2250"/>
      <c r="CJ24" s="2250"/>
      <c r="CK24" s="2250"/>
      <c r="CL24" s="2250"/>
      <c r="CM24" s="2250"/>
      <c r="CN24" s="2250"/>
      <c r="CO24" s="2250"/>
      <c r="CP24" s="2250"/>
      <c r="CQ24" s="2250"/>
      <c r="CR24" s="2250"/>
      <c r="CS24" s="2250"/>
      <c r="CT24" s="2250"/>
      <c r="CU24" s="2250"/>
      <c r="CV24" s="2250"/>
      <c r="CW24" s="2250"/>
      <c r="CX24" s="2250"/>
      <c r="CY24" s="2250"/>
      <c r="CZ24" s="2250"/>
      <c r="DA24" s="2250"/>
      <c r="DB24" s="2250"/>
      <c r="DC24" s="2250"/>
      <c r="DD24" s="2250"/>
      <c r="DE24" s="2250"/>
      <c r="DF24" s="2250"/>
      <c r="DG24" s="2250"/>
      <c r="DH24" s="2250"/>
      <c r="DI24" s="2250"/>
      <c r="DJ24" s="2250"/>
      <c r="DK24" s="2250"/>
      <c r="DL24" s="2250"/>
      <c r="DM24" s="2250"/>
      <c r="DN24" s="2250"/>
      <c r="DO24" s="2250"/>
      <c r="DP24" s="2250"/>
      <c r="DQ24" s="2250"/>
      <c r="DR24" s="2250"/>
      <c r="DS24" s="2250"/>
      <c r="DT24" s="2250"/>
      <c r="DU24" s="2250"/>
      <c r="DV24" s="2250"/>
      <c r="DW24" s="2250"/>
      <c r="DX24" s="2250"/>
      <c r="DY24" s="2250"/>
      <c r="DZ24" s="2250"/>
      <c r="EA24" s="2250"/>
      <c r="EB24" s="2250"/>
      <c r="EC24" s="2250"/>
      <c r="ED24" s="2250"/>
      <c r="EE24" s="2250"/>
      <c r="EF24" s="2250"/>
      <c r="EG24" s="2250"/>
      <c r="EH24" s="2250"/>
      <c r="EI24" s="2250"/>
      <c r="EJ24" s="2250"/>
      <c r="EK24" s="2250"/>
      <c r="EL24" s="2660"/>
      <c r="ET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R25" s="2251"/>
      <c r="AS25" s="2251"/>
      <c r="AT25" s="2251"/>
      <c r="AU25" s="2251"/>
      <c r="AV25" s="2251"/>
      <c r="AW25" s="2251"/>
      <c r="AX25" s="2251"/>
      <c r="AY25" s="2251"/>
      <c r="AZ25" s="2251"/>
      <c r="BA25" s="2251"/>
      <c r="BB25" s="2251"/>
      <c r="BC25" s="2251"/>
      <c r="BD25" s="2251"/>
      <c r="BE25" s="2251"/>
      <c r="BF25" s="2251"/>
      <c r="BG25" s="2251"/>
      <c r="BH25" s="2251"/>
      <c r="BI25" s="2251"/>
      <c r="BJ25" s="2251"/>
      <c r="BK25" s="2251"/>
      <c r="BL25" s="2251"/>
      <c r="BM25" s="2251"/>
      <c r="BN25" s="2251"/>
      <c r="BO25" s="2251"/>
      <c r="BP25" s="2251"/>
      <c r="BQ25" s="2251"/>
      <c r="BR25" s="2251"/>
      <c r="BS25" s="2251"/>
      <c r="BT25" s="2251"/>
      <c r="BU25" s="2251"/>
      <c r="BV25" s="2251"/>
      <c r="BW25" s="2251"/>
      <c r="BX25" s="2251"/>
      <c r="BY25" s="2251"/>
      <c r="BZ25" s="2251"/>
      <c r="CA25" s="2251"/>
      <c r="CB25" s="2251"/>
      <c r="CC25" s="2251"/>
      <c r="CD25" s="2251"/>
      <c r="CE25" s="2251"/>
      <c r="CF25" s="2251"/>
      <c r="CG25" s="2251"/>
      <c r="CH25" s="2251"/>
      <c r="CI25" s="2251"/>
      <c r="CJ25" s="2251"/>
      <c r="CK25" s="2251"/>
      <c r="CL25" s="2251"/>
      <c r="CM25" s="2251"/>
      <c r="CN25" s="2251"/>
      <c r="CO25" s="2251"/>
      <c r="CP25" s="2251"/>
      <c r="CQ25" s="2251"/>
      <c r="CR25" s="2251"/>
      <c r="CS25" s="2251"/>
      <c r="CT25" s="2251"/>
      <c r="CU25" s="2251"/>
      <c r="CV25" s="2251"/>
      <c r="CW25" s="2251"/>
      <c r="CX25" s="2251"/>
      <c r="CY25" s="2251"/>
      <c r="CZ25" s="2251"/>
      <c r="DA25" s="2251"/>
      <c r="DB25" s="2251"/>
      <c r="DC25" s="2251"/>
      <c r="DD25" s="2251"/>
      <c r="DE25" s="2251"/>
      <c r="DF25" s="2251"/>
      <c r="DG25" s="2251"/>
      <c r="DH25" s="2251"/>
      <c r="DI25" s="2251"/>
      <c r="DJ25" s="2251"/>
      <c r="DK25" s="2251"/>
      <c r="DL25" s="2251"/>
      <c r="DM25" s="2251"/>
      <c r="DN25" s="2251"/>
      <c r="DO25" s="2251"/>
      <c r="DP25" s="2251"/>
      <c r="DQ25" s="2251"/>
      <c r="DR25" s="2251"/>
      <c r="DS25" s="2251"/>
      <c r="DT25" s="2251"/>
      <c r="DU25" s="2251"/>
      <c r="DV25" s="2251"/>
      <c r="DW25" s="2251"/>
      <c r="DX25" s="2251"/>
      <c r="DY25" s="2251"/>
      <c r="DZ25" s="2251"/>
      <c r="EA25" s="2251"/>
      <c r="EB25" s="2251"/>
      <c r="EC25" s="2251"/>
      <c r="ED25" s="2251"/>
      <c r="EE25" s="2251"/>
      <c r="EF25" s="2251"/>
      <c r="EG25" s="2251"/>
      <c r="EH25" s="2251"/>
      <c r="EI25" s="2251"/>
      <c r="EJ25" s="2251"/>
      <c r="EK25" s="2251"/>
      <c r="EL25" s="2661"/>
      <c r="ET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324"/>
      <c r="BN26" s="324"/>
      <c r="BO26" s="324"/>
      <c r="BP26" s="324"/>
      <c r="BQ26" s="324"/>
      <c r="BR26" s="324"/>
      <c r="BS26" s="324"/>
      <c r="BT26" s="324"/>
      <c r="BU26" s="324"/>
      <c r="BV26" s="324"/>
      <c r="BW26" s="324"/>
      <c r="BX26" s="324"/>
      <c r="BY26" s="324"/>
      <c r="BZ26" s="324"/>
      <c r="CA26" s="324"/>
      <c r="CB26" s="324"/>
      <c r="CC26" s="324"/>
      <c r="CD26" s="324"/>
      <c r="CE26" s="324"/>
      <c r="CF26" s="324"/>
      <c r="CG26" s="324"/>
      <c r="CH26" s="324"/>
      <c r="CI26" s="324"/>
      <c r="CJ26" s="324"/>
      <c r="CK26" s="324"/>
      <c r="CL26" s="324"/>
      <c r="CM26" s="324"/>
      <c r="CN26" s="324"/>
      <c r="CO26" s="324"/>
      <c r="CP26" s="324"/>
      <c r="CQ26" s="324"/>
      <c r="CR26" s="324"/>
      <c r="CS26" s="324"/>
      <c r="CT26" s="324"/>
      <c r="CU26" s="324"/>
      <c r="CV26" s="324"/>
      <c r="CW26" s="324"/>
      <c r="CX26" s="324"/>
      <c r="CY26" s="324"/>
      <c r="CZ26" s="324"/>
      <c r="DA26" s="324"/>
      <c r="DB26" s="324"/>
      <c r="DC26" s="324"/>
      <c r="DD26" s="324"/>
      <c r="DE26" s="324"/>
      <c r="DF26" s="324"/>
      <c r="DG26" s="324"/>
      <c r="DH26" s="324"/>
      <c r="DI26" s="324"/>
      <c r="DJ26" s="324"/>
      <c r="DK26" s="324"/>
      <c r="DL26" s="324"/>
      <c r="DM26" s="324"/>
      <c r="DN26" s="324"/>
      <c r="DO26" s="324"/>
      <c r="DP26" s="324"/>
      <c r="DQ26" s="324"/>
      <c r="DR26" s="324"/>
      <c r="DS26" s="324"/>
      <c r="DT26" s="324"/>
      <c r="DU26" s="324"/>
      <c r="DV26" s="324"/>
      <c r="DW26" s="324"/>
      <c r="DX26" s="324"/>
      <c r="DY26" s="324"/>
      <c r="DZ26" s="324"/>
      <c r="EA26" s="324"/>
      <c r="EB26" s="324"/>
      <c r="EC26" s="324"/>
      <c r="ED26" s="324"/>
      <c r="EE26" s="324"/>
      <c r="EF26" s="324"/>
      <c r="EG26" s="324"/>
      <c r="EH26" s="324"/>
      <c r="EI26" s="324"/>
      <c r="EJ26" s="324"/>
      <c r="EK26" s="324"/>
      <c r="EL26" s="2662"/>
      <c r="EM26" s="511"/>
      <c r="ET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2253" t="str">
        <f>IF(TITLE_NAME_OR_PR_CHANGE="",IF(TITLE_NAME_OR_PR="","",TITLE_NAME_OR_PR),TITLE_NAME_OR_PR_CHANGE)</f>
        <v/>
      </c>
      <c r="AS27" s="2253"/>
      <c r="AT27" s="2253"/>
      <c r="AU27" s="2253"/>
      <c r="AV27" s="2253"/>
      <c r="AW27" s="2253"/>
      <c r="AX27" s="2253"/>
      <c r="AY27" s="2253"/>
      <c r="AZ27" s="2253"/>
      <c r="BA27" s="2253"/>
      <c r="BB27" s="1637"/>
      <c r="BC27" s="2253" t="str">
        <f>IF(TITLE_NAME_OR_PR_CHANGE="",IF(TITLE_NAME_OR_PR="","",TITLE_NAME_OR_PR),TITLE_NAME_OR_PR_CHANGE)</f>
        <v/>
      </c>
      <c r="BD27" s="2253"/>
      <c r="BE27" s="2253"/>
      <c r="BF27" s="2253"/>
      <c r="BG27" s="2253"/>
      <c r="BH27" s="2253"/>
      <c r="BI27" s="2253"/>
      <c r="BJ27" s="2253"/>
      <c r="BK27" s="2253"/>
      <c r="BL27" s="2253"/>
      <c r="BM27" s="1637"/>
      <c r="BN27" s="2253" t="str">
        <f>IF(TITLE_NAME_OR_PR_CHANGE="",IF(TITLE_NAME_OR_PR="","",TITLE_NAME_OR_PR),TITLE_NAME_OR_PR_CHANGE)</f>
        <v/>
      </c>
      <c r="BO27" s="2253"/>
      <c r="BP27" s="2253"/>
      <c r="BQ27" s="2253"/>
      <c r="BR27" s="2253"/>
      <c r="BS27" s="2253"/>
      <c r="BT27" s="2253"/>
      <c r="BU27" s="2253"/>
      <c r="BV27" s="2253"/>
      <c r="BW27" s="2253"/>
      <c r="BX27" s="1637"/>
      <c r="BY27" s="2253" t="str">
        <f>IF(TITLE_NAME_OR_PR_CHANGE="",IF(TITLE_NAME_OR_PR="","",TITLE_NAME_OR_PR),TITLE_NAME_OR_PR_CHANGE)</f>
        <v/>
      </c>
      <c r="BZ27" s="2253"/>
      <c r="CA27" s="2253"/>
      <c r="CB27" s="2253"/>
      <c r="CC27" s="2253"/>
      <c r="CD27" s="2253"/>
      <c r="CE27" s="2253"/>
      <c r="CF27" s="2253"/>
      <c r="CG27" s="2253"/>
      <c r="CH27" s="2253"/>
      <c r="CI27" s="1637"/>
      <c r="CJ27" s="2253" t="str">
        <f>IF(TITLE_NAME_OR_PR_CHANGE="",IF(TITLE_NAME_OR_PR="","",TITLE_NAME_OR_PR),TITLE_NAME_OR_PR_CHANGE)</f>
        <v/>
      </c>
      <c r="CK27" s="2253"/>
      <c r="CL27" s="2253"/>
      <c r="CM27" s="2253"/>
      <c r="CN27" s="2253"/>
      <c r="CO27" s="2253"/>
      <c r="CP27" s="2253"/>
      <c r="CQ27" s="2253"/>
      <c r="CR27" s="2253"/>
      <c r="CS27" s="2253"/>
      <c r="CT27" s="1637"/>
      <c r="CU27" s="2253" t="str">
        <f>IF(TITLE_NAME_OR_PR_CHANGE="",IF(TITLE_NAME_OR_PR="","",TITLE_NAME_OR_PR),TITLE_NAME_OR_PR_CHANGE)</f>
        <v/>
      </c>
      <c r="CV27" s="2253"/>
      <c r="CW27" s="2253"/>
      <c r="CX27" s="2253"/>
      <c r="CY27" s="2253"/>
      <c r="CZ27" s="2253"/>
      <c r="DA27" s="2253"/>
      <c r="DB27" s="2253"/>
      <c r="DC27" s="2253"/>
      <c r="DD27" s="2253"/>
      <c r="DE27" s="1637"/>
      <c r="DF27" s="2253" t="str">
        <f>IF(TITLE_NAME_OR_PR_CHANGE="",IF(TITLE_NAME_OR_PR="","",TITLE_NAME_OR_PR),TITLE_NAME_OR_PR_CHANGE)</f>
        <v/>
      </c>
      <c r="DG27" s="2253"/>
      <c r="DH27" s="2253"/>
      <c r="DI27" s="2253"/>
      <c r="DJ27" s="2253"/>
      <c r="DK27" s="2253"/>
      <c r="DL27" s="2253"/>
      <c r="DM27" s="2253"/>
      <c r="DN27" s="2253"/>
      <c r="DO27" s="2253"/>
      <c r="DP27" s="1637"/>
      <c r="DQ27" s="2253" t="str">
        <f>IF(TITLE_NAME_OR_PR_CHANGE="",IF(TITLE_NAME_OR_PR="","",TITLE_NAME_OR_PR),TITLE_NAME_OR_PR_CHANGE)</f>
        <v/>
      </c>
      <c r="DR27" s="2253"/>
      <c r="DS27" s="2253"/>
      <c r="DT27" s="2253"/>
      <c r="DU27" s="2253"/>
      <c r="DV27" s="2253"/>
      <c r="DW27" s="2253"/>
      <c r="DX27" s="2253"/>
      <c r="DY27" s="2253"/>
      <c r="DZ27" s="2253"/>
      <c r="EA27" s="1637"/>
      <c r="EB27" s="2253" t="str">
        <f>IF(TITLE_NAME_OR_PR_CHANGE="",IF(TITLE_NAME_OR_PR="","",TITLE_NAME_OR_PR),TITLE_NAME_OR_PR_CHANGE)</f>
        <v/>
      </c>
      <c r="EC27" s="2253"/>
      <c r="ED27" s="2253"/>
      <c r="EE27" s="2253"/>
      <c r="EF27" s="2253"/>
      <c r="EG27" s="2253"/>
      <c r="EH27" s="2253"/>
      <c r="EI27" s="2253"/>
      <c r="EJ27" s="2253"/>
      <c r="EK27" s="2253"/>
      <c r="EL27" s="2650"/>
      <c r="EM27" s="328"/>
      <c r="EN27" s="282"/>
      <c r="EO27" s="370"/>
      <c r="EP27" s="370"/>
      <c r="EQ27" s="370"/>
      <c r="ER27" s="370"/>
      <c r="ES27" s="370"/>
      <c r="ET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2266"/>
      <c r="AC28" s="2266"/>
      <c r="AD28" s="2266"/>
      <c r="AE28" s="2266"/>
      <c r="AF28" s="328"/>
      <c r="AG28" s="2266" t="str">
        <f>IF(TITLE_DATE_PR_CHANGE="",IF(TITLE_DATE_PR="","",TITLE_DATE_PR),TITLE_DATE_PR_CHANGE)</f>
        <v>45777</v>
      </c>
      <c r="AH28" s="2266"/>
      <c r="AI28" s="2266"/>
      <c r="AJ28" s="2266"/>
      <c r="AK28" s="2266"/>
      <c r="AL28" s="2266"/>
      <c r="AM28" s="2266"/>
      <c r="AN28" s="2266"/>
      <c r="AO28" s="2266"/>
      <c r="AP28" s="2266"/>
      <c r="AQ28" s="328"/>
      <c r="AR28" s="2266" t="str">
        <f>IF(TITLE_DATE_PR_CHANGE="",IF(TITLE_DATE_PR="","",TITLE_DATE_PR),TITLE_DATE_PR_CHANGE)</f>
        <v>45777</v>
      </c>
      <c r="AS28" s="2266"/>
      <c r="AT28" s="2266"/>
      <c r="AU28" s="2266"/>
      <c r="AV28" s="2266"/>
      <c r="AW28" s="2266"/>
      <c r="AX28" s="2266"/>
      <c r="AY28" s="2266"/>
      <c r="AZ28" s="2266"/>
      <c r="BA28" s="2266"/>
      <c r="BB28" s="1637"/>
      <c r="BC28" s="2266" t="str">
        <f>IF(TITLE_DATE_PR_CHANGE="",IF(TITLE_DATE_PR="","",TITLE_DATE_PR),TITLE_DATE_PR_CHANGE)</f>
        <v>45777</v>
      </c>
      <c r="BD28" s="2266"/>
      <c r="BE28" s="2266"/>
      <c r="BF28" s="2266"/>
      <c r="BG28" s="2266"/>
      <c r="BH28" s="2266"/>
      <c r="BI28" s="2266"/>
      <c r="BJ28" s="2266"/>
      <c r="BK28" s="2266"/>
      <c r="BL28" s="2266"/>
      <c r="BM28" s="1637"/>
      <c r="BN28" s="2266" t="str">
        <f>IF(TITLE_DATE_PR_CHANGE="",IF(TITLE_DATE_PR="","",TITLE_DATE_PR),TITLE_DATE_PR_CHANGE)</f>
        <v>45777</v>
      </c>
      <c r="BO28" s="2266"/>
      <c r="BP28" s="2266"/>
      <c r="BQ28" s="2266"/>
      <c r="BR28" s="2266"/>
      <c r="BS28" s="2266"/>
      <c r="BT28" s="2266"/>
      <c r="BU28" s="2266"/>
      <c r="BV28" s="2266"/>
      <c r="BW28" s="2266"/>
      <c r="BX28" s="1637"/>
      <c r="BY28" s="2266" t="str">
        <f>IF(TITLE_DATE_PR_CHANGE="",IF(TITLE_DATE_PR="","",TITLE_DATE_PR),TITLE_DATE_PR_CHANGE)</f>
        <v>45777</v>
      </c>
      <c r="BZ28" s="2266"/>
      <c r="CA28" s="2266"/>
      <c r="CB28" s="2266"/>
      <c r="CC28" s="2266"/>
      <c r="CD28" s="2266"/>
      <c r="CE28" s="2266"/>
      <c r="CF28" s="2266"/>
      <c r="CG28" s="2266"/>
      <c r="CH28" s="2266"/>
      <c r="CI28" s="1637"/>
      <c r="CJ28" s="2266" t="str">
        <f>IF(TITLE_DATE_PR_CHANGE="",IF(TITLE_DATE_PR="","",TITLE_DATE_PR),TITLE_DATE_PR_CHANGE)</f>
        <v>45777</v>
      </c>
      <c r="CK28" s="2266"/>
      <c r="CL28" s="2266"/>
      <c r="CM28" s="2266"/>
      <c r="CN28" s="2266"/>
      <c r="CO28" s="2266"/>
      <c r="CP28" s="2266"/>
      <c r="CQ28" s="2266"/>
      <c r="CR28" s="2266"/>
      <c r="CS28" s="2266"/>
      <c r="CT28" s="1637"/>
      <c r="CU28" s="2266" t="str">
        <f>IF(TITLE_DATE_PR_CHANGE="",IF(TITLE_DATE_PR="","",TITLE_DATE_PR),TITLE_DATE_PR_CHANGE)</f>
        <v>45777</v>
      </c>
      <c r="CV28" s="2266"/>
      <c r="CW28" s="2266"/>
      <c r="CX28" s="2266"/>
      <c r="CY28" s="2266"/>
      <c r="CZ28" s="2266"/>
      <c r="DA28" s="2266"/>
      <c r="DB28" s="2266"/>
      <c r="DC28" s="2266"/>
      <c r="DD28" s="2266"/>
      <c r="DE28" s="1637"/>
      <c r="DF28" s="2266" t="str">
        <f>IF(TITLE_DATE_PR_CHANGE="",IF(TITLE_DATE_PR="","",TITLE_DATE_PR),TITLE_DATE_PR_CHANGE)</f>
        <v>45777</v>
      </c>
      <c r="DG28" s="2266"/>
      <c r="DH28" s="2266"/>
      <c r="DI28" s="2266"/>
      <c r="DJ28" s="2266"/>
      <c r="DK28" s="2266"/>
      <c r="DL28" s="2266"/>
      <c r="DM28" s="2266"/>
      <c r="DN28" s="2266"/>
      <c r="DO28" s="2266"/>
      <c r="DP28" s="1637"/>
      <c r="DQ28" s="2266" t="str">
        <f>IF(TITLE_DATE_PR_CHANGE="",IF(TITLE_DATE_PR="","",TITLE_DATE_PR),TITLE_DATE_PR_CHANGE)</f>
        <v>45777</v>
      </c>
      <c r="DR28" s="2266"/>
      <c r="DS28" s="2266"/>
      <c r="DT28" s="2266"/>
      <c r="DU28" s="2266"/>
      <c r="DV28" s="2266"/>
      <c r="DW28" s="2266"/>
      <c r="DX28" s="2266"/>
      <c r="DY28" s="2266"/>
      <c r="DZ28" s="2266"/>
      <c r="EA28" s="1637"/>
      <c r="EB28" s="2266" t="str">
        <f>IF(TITLE_DATE_PR_CHANGE="",IF(TITLE_DATE_PR="","",TITLE_DATE_PR),TITLE_DATE_PR_CHANGE)</f>
        <v>45777</v>
      </c>
      <c r="EC28" s="2266"/>
      <c r="ED28" s="2266"/>
      <c r="EE28" s="2266"/>
      <c r="EF28" s="2266"/>
      <c r="EG28" s="2266"/>
      <c r="EH28" s="2266"/>
      <c r="EI28" s="2266"/>
      <c r="EJ28" s="2266"/>
      <c r="EK28" s="2266"/>
      <c r="EL28" s="2650"/>
      <c r="EM28" s="328"/>
      <c r="EN28" s="282"/>
      <c r="EO28" s="370"/>
      <c r="EP28" s="370"/>
      <c r="EQ28" s="370"/>
      <c r="ER28" s="370"/>
      <c r="ES28" s="370"/>
      <c r="ET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2253"/>
      <c r="AC29" s="2253"/>
      <c r="AD29" s="2253"/>
      <c r="AE29" s="2253"/>
      <c r="AF29" s="328"/>
      <c r="AG29" s="2253" t="str">
        <f>IF(TITLE_NUMBER_PR_CHANGE="",IF(TITLE_NUMBER_PR="","",TITLE_NUMBER_PR),TITLE_NUMBER_PR_CHANGE)</f>
        <v>547</v>
      </c>
      <c r="AH29" s="2253"/>
      <c r="AI29" s="2253"/>
      <c r="AJ29" s="2253"/>
      <c r="AK29" s="2253"/>
      <c r="AL29" s="2253"/>
      <c r="AM29" s="2253"/>
      <c r="AN29" s="2253"/>
      <c r="AO29" s="2253"/>
      <c r="AP29" s="2253"/>
      <c r="AQ29" s="328"/>
      <c r="AR29" s="2253" t="str">
        <f>IF(TITLE_NUMBER_PR_CHANGE="",IF(TITLE_NUMBER_PR="","",TITLE_NUMBER_PR),TITLE_NUMBER_PR_CHANGE)</f>
        <v>547</v>
      </c>
      <c r="AS29" s="2253"/>
      <c r="AT29" s="2253"/>
      <c r="AU29" s="2253"/>
      <c r="AV29" s="2253"/>
      <c r="AW29" s="2253"/>
      <c r="AX29" s="2253"/>
      <c r="AY29" s="2253"/>
      <c r="AZ29" s="2253"/>
      <c r="BA29" s="2253"/>
      <c r="BB29" s="1637"/>
      <c r="BC29" s="2253" t="str">
        <f>IF(TITLE_NUMBER_PR_CHANGE="",IF(TITLE_NUMBER_PR="","",TITLE_NUMBER_PR),TITLE_NUMBER_PR_CHANGE)</f>
        <v>547</v>
      </c>
      <c r="BD29" s="2253"/>
      <c r="BE29" s="2253"/>
      <c r="BF29" s="2253"/>
      <c r="BG29" s="2253"/>
      <c r="BH29" s="2253"/>
      <c r="BI29" s="2253"/>
      <c r="BJ29" s="2253"/>
      <c r="BK29" s="2253"/>
      <c r="BL29" s="2253"/>
      <c r="BM29" s="1637"/>
      <c r="BN29" s="2253" t="str">
        <f>IF(TITLE_NUMBER_PR_CHANGE="",IF(TITLE_NUMBER_PR="","",TITLE_NUMBER_PR),TITLE_NUMBER_PR_CHANGE)</f>
        <v>547</v>
      </c>
      <c r="BO29" s="2253"/>
      <c r="BP29" s="2253"/>
      <c r="BQ29" s="2253"/>
      <c r="BR29" s="2253"/>
      <c r="BS29" s="2253"/>
      <c r="BT29" s="2253"/>
      <c r="BU29" s="2253"/>
      <c r="BV29" s="2253"/>
      <c r="BW29" s="2253"/>
      <c r="BX29" s="1637"/>
      <c r="BY29" s="2253" t="str">
        <f>IF(TITLE_NUMBER_PR_CHANGE="",IF(TITLE_NUMBER_PR="","",TITLE_NUMBER_PR),TITLE_NUMBER_PR_CHANGE)</f>
        <v>547</v>
      </c>
      <c r="BZ29" s="2253"/>
      <c r="CA29" s="2253"/>
      <c r="CB29" s="2253"/>
      <c r="CC29" s="2253"/>
      <c r="CD29" s="2253"/>
      <c r="CE29" s="2253"/>
      <c r="CF29" s="2253"/>
      <c r="CG29" s="2253"/>
      <c r="CH29" s="2253"/>
      <c r="CI29" s="1637"/>
      <c r="CJ29" s="2253" t="str">
        <f>IF(TITLE_NUMBER_PR_CHANGE="",IF(TITLE_NUMBER_PR="","",TITLE_NUMBER_PR),TITLE_NUMBER_PR_CHANGE)</f>
        <v>547</v>
      </c>
      <c r="CK29" s="2253"/>
      <c r="CL29" s="2253"/>
      <c r="CM29" s="2253"/>
      <c r="CN29" s="2253"/>
      <c r="CO29" s="2253"/>
      <c r="CP29" s="2253"/>
      <c r="CQ29" s="2253"/>
      <c r="CR29" s="2253"/>
      <c r="CS29" s="2253"/>
      <c r="CT29" s="1637"/>
      <c r="CU29" s="2253" t="str">
        <f>IF(TITLE_NUMBER_PR_CHANGE="",IF(TITLE_NUMBER_PR="","",TITLE_NUMBER_PR),TITLE_NUMBER_PR_CHANGE)</f>
        <v>547</v>
      </c>
      <c r="CV29" s="2253"/>
      <c r="CW29" s="2253"/>
      <c r="CX29" s="2253"/>
      <c r="CY29" s="2253"/>
      <c r="CZ29" s="2253"/>
      <c r="DA29" s="2253"/>
      <c r="DB29" s="2253"/>
      <c r="DC29" s="2253"/>
      <c r="DD29" s="2253"/>
      <c r="DE29" s="1637"/>
      <c r="DF29" s="2253" t="str">
        <f>IF(TITLE_NUMBER_PR_CHANGE="",IF(TITLE_NUMBER_PR="","",TITLE_NUMBER_PR),TITLE_NUMBER_PR_CHANGE)</f>
        <v>547</v>
      </c>
      <c r="DG29" s="2253"/>
      <c r="DH29" s="2253"/>
      <c r="DI29" s="2253"/>
      <c r="DJ29" s="2253"/>
      <c r="DK29" s="2253"/>
      <c r="DL29" s="2253"/>
      <c r="DM29" s="2253"/>
      <c r="DN29" s="2253"/>
      <c r="DO29" s="2253"/>
      <c r="DP29" s="1637"/>
      <c r="DQ29" s="2253" t="str">
        <f>IF(TITLE_NUMBER_PR_CHANGE="",IF(TITLE_NUMBER_PR="","",TITLE_NUMBER_PR),TITLE_NUMBER_PR_CHANGE)</f>
        <v>547</v>
      </c>
      <c r="DR29" s="2253"/>
      <c r="DS29" s="2253"/>
      <c r="DT29" s="2253"/>
      <c r="DU29" s="2253"/>
      <c r="DV29" s="2253"/>
      <c r="DW29" s="2253"/>
      <c r="DX29" s="2253"/>
      <c r="DY29" s="2253"/>
      <c r="DZ29" s="2253"/>
      <c r="EA29" s="1637"/>
      <c r="EB29" s="2253" t="str">
        <f>IF(TITLE_NUMBER_PR_CHANGE="",IF(TITLE_NUMBER_PR="","",TITLE_NUMBER_PR),TITLE_NUMBER_PR_CHANGE)</f>
        <v>547</v>
      </c>
      <c r="EC29" s="2253"/>
      <c r="ED29" s="2253"/>
      <c r="EE29" s="2253"/>
      <c r="EF29" s="2253"/>
      <c r="EG29" s="2253"/>
      <c r="EH29" s="2253"/>
      <c r="EI29" s="2253"/>
      <c r="EJ29" s="2253"/>
      <c r="EK29" s="2253"/>
      <c r="EL29" s="2650"/>
      <c r="EM29" s="328"/>
      <c r="EN29" s="282"/>
      <c r="EO29" s="370"/>
      <c r="EP29" s="370"/>
      <c r="EQ29" s="370"/>
      <c r="ER29" s="370"/>
      <c r="ES29" s="370"/>
      <c r="ET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2253" t="str">
        <f>IF(TITLE_IST_PUB_CHANGE="",IF(TITLE_IST_PUB="","",TITLE_IST_PUB),TITLE_IST_PUB_CHANGE)</f>
        <v/>
      </c>
      <c r="AS30" s="2253"/>
      <c r="AT30" s="2253"/>
      <c r="AU30" s="2253"/>
      <c r="AV30" s="2253"/>
      <c r="AW30" s="2253"/>
      <c r="AX30" s="2253"/>
      <c r="AY30" s="2253"/>
      <c r="AZ30" s="2253"/>
      <c r="BA30" s="2253"/>
      <c r="BB30" s="1637"/>
      <c r="BC30" s="2253" t="str">
        <f>IF(TITLE_IST_PUB_CHANGE="",IF(TITLE_IST_PUB="","",TITLE_IST_PUB),TITLE_IST_PUB_CHANGE)</f>
        <v/>
      </c>
      <c r="BD30" s="2253"/>
      <c r="BE30" s="2253"/>
      <c r="BF30" s="2253"/>
      <c r="BG30" s="2253"/>
      <c r="BH30" s="2253"/>
      <c r="BI30" s="2253"/>
      <c r="BJ30" s="2253"/>
      <c r="BK30" s="2253"/>
      <c r="BL30" s="2253"/>
      <c r="BM30" s="1637"/>
      <c r="BN30" s="2253" t="str">
        <f>IF(TITLE_IST_PUB_CHANGE="",IF(TITLE_IST_PUB="","",TITLE_IST_PUB),TITLE_IST_PUB_CHANGE)</f>
        <v/>
      </c>
      <c r="BO30" s="2253"/>
      <c r="BP30" s="2253"/>
      <c r="BQ30" s="2253"/>
      <c r="BR30" s="2253"/>
      <c r="BS30" s="2253"/>
      <c r="BT30" s="2253"/>
      <c r="BU30" s="2253"/>
      <c r="BV30" s="2253"/>
      <c r="BW30" s="2253"/>
      <c r="BX30" s="1637"/>
      <c r="BY30" s="2253" t="str">
        <f>IF(TITLE_IST_PUB_CHANGE="",IF(TITLE_IST_PUB="","",TITLE_IST_PUB),TITLE_IST_PUB_CHANGE)</f>
        <v/>
      </c>
      <c r="BZ30" s="2253"/>
      <c r="CA30" s="2253"/>
      <c r="CB30" s="2253"/>
      <c r="CC30" s="2253"/>
      <c r="CD30" s="2253"/>
      <c r="CE30" s="2253"/>
      <c r="CF30" s="2253"/>
      <c r="CG30" s="2253"/>
      <c r="CH30" s="2253"/>
      <c r="CI30" s="1637"/>
      <c r="CJ30" s="2253" t="str">
        <f>IF(TITLE_IST_PUB_CHANGE="",IF(TITLE_IST_PUB="","",TITLE_IST_PUB),TITLE_IST_PUB_CHANGE)</f>
        <v/>
      </c>
      <c r="CK30" s="2253"/>
      <c r="CL30" s="2253"/>
      <c r="CM30" s="2253"/>
      <c r="CN30" s="2253"/>
      <c r="CO30" s="2253"/>
      <c r="CP30" s="2253"/>
      <c r="CQ30" s="2253"/>
      <c r="CR30" s="2253"/>
      <c r="CS30" s="2253"/>
      <c r="CT30" s="1637"/>
      <c r="CU30" s="2253" t="str">
        <f>IF(TITLE_IST_PUB_CHANGE="",IF(TITLE_IST_PUB="","",TITLE_IST_PUB),TITLE_IST_PUB_CHANGE)</f>
        <v/>
      </c>
      <c r="CV30" s="2253"/>
      <c r="CW30" s="2253"/>
      <c r="CX30" s="2253"/>
      <c r="CY30" s="2253"/>
      <c r="CZ30" s="2253"/>
      <c r="DA30" s="2253"/>
      <c r="DB30" s="2253"/>
      <c r="DC30" s="2253"/>
      <c r="DD30" s="2253"/>
      <c r="DE30" s="1637"/>
      <c r="DF30" s="2253" t="str">
        <f>IF(TITLE_IST_PUB_CHANGE="",IF(TITLE_IST_PUB="","",TITLE_IST_PUB),TITLE_IST_PUB_CHANGE)</f>
        <v/>
      </c>
      <c r="DG30" s="2253"/>
      <c r="DH30" s="2253"/>
      <c r="DI30" s="2253"/>
      <c r="DJ30" s="2253"/>
      <c r="DK30" s="2253"/>
      <c r="DL30" s="2253"/>
      <c r="DM30" s="2253"/>
      <c r="DN30" s="2253"/>
      <c r="DO30" s="2253"/>
      <c r="DP30" s="1637"/>
      <c r="DQ30" s="2253" t="str">
        <f>IF(TITLE_IST_PUB_CHANGE="",IF(TITLE_IST_PUB="","",TITLE_IST_PUB),TITLE_IST_PUB_CHANGE)</f>
        <v/>
      </c>
      <c r="DR30" s="2253"/>
      <c r="DS30" s="2253"/>
      <c r="DT30" s="2253"/>
      <c r="DU30" s="2253"/>
      <c r="DV30" s="2253"/>
      <c r="DW30" s="2253"/>
      <c r="DX30" s="2253"/>
      <c r="DY30" s="2253"/>
      <c r="DZ30" s="2253"/>
      <c r="EA30" s="1637"/>
      <c r="EB30" s="2253" t="str">
        <f>IF(TITLE_IST_PUB_CHANGE="",IF(TITLE_IST_PUB="","",TITLE_IST_PUB),TITLE_IST_PUB_CHANGE)</f>
        <v/>
      </c>
      <c r="EC30" s="2253"/>
      <c r="ED30" s="2253"/>
      <c r="EE30" s="2253"/>
      <c r="EF30" s="2253"/>
      <c r="EG30" s="2253"/>
      <c r="EH30" s="2253"/>
      <c r="EI30" s="2253"/>
      <c r="EJ30" s="2253"/>
      <c r="EK30" s="2253"/>
      <c r="EL30" s="2650"/>
      <c r="EM30" s="328"/>
      <c r="EN30" s="282"/>
      <c r="EO30" s="370"/>
      <c r="EP30" s="370"/>
      <c r="EQ30" s="370"/>
      <c r="ER30" s="370"/>
      <c r="ES30" s="370"/>
      <c r="ET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324"/>
      <c r="BS31" s="324"/>
      <c r="BT31" s="324"/>
      <c r="BU31" s="324"/>
      <c r="BV31" s="324"/>
      <c r="BW31" s="324"/>
      <c r="BX31" s="324"/>
      <c r="BY31" s="324"/>
      <c r="BZ31" s="324"/>
      <c r="CA31" s="324"/>
      <c r="CB31" s="324"/>
      <c r="CC31" s="324"/>
      <c r="CD31" s="324"/>
      <c r="CE31" s="324"/>
      <c r="CF31" s="324"/>
      <c r="CG31" s="324"/>
      <c r="CH31" s="324"/>
      <c r="CI31" s="324"/>
      <c r="CJ31" s="324"/>
      <c r="CK31" s="324"/>
      <c r="CL31" s="324"/>
      <c r="CM31" s="324"/>
      <c r="CN31" s="324"/>
      <c r="CO31" s="324"/>
      <c r="CP31" s="324"/>
      <c r="CQ31" s="324"/>
      <c r="CR31" s="324"/>
      <c r="CS31" s="324"/>
      <c r="CT31" s="324"/>
      <c r="CU31" s="324"/>
      <c r="CV31" s="324"/>
      <c r="CW31" s="324"/>
      <c r="CX31" s="324"/>
      <c r="CY31" s="324"/>
      <c r="CZ31" s="324"/>
      <c r="DA31" s="324"/>
      <c r="DB31" s="324"/>
      <c r="DC31" s="324"/>
      <c r="DD31" s="324"/>
      <c r="DE31" s="324"/>
      <c r="DF31" s="324"/>
      <c r="DG31" s="324"/>
      <c r="DH31" s="324"/>
      <c r="DI31" s="324"/>
      <c r="DJ31" s="324"/>
      <c r="DK31" s="324"/>
      <c r="DL31" s="324"/>
      <c r="DM31" s="324"/>
      <c r="DN31" s="324"/>
      <c r="DO31" s="324"/>
      <c r="DP31" s="324"/>
      <c r="DQ31" s="324"/>
      <c r="DR31" s="324"/>
      <c r="DS31" s="324"/>
      <c r="DT31" s="324"/>
      <c r="DU31" s="324"/>
      <c r="DV31" s="324"/>
      <c r="DW31" s="324"/>
      <c r="DX31" s="324"/>
      <c r="DY31" s="324"/>
      <c r="DZ31" s="324"/>
      <c r="EA31" s="324"/>
      <c r="EB31" s="324"/>
      <c r="EC31" s="324"/>
      <c r="ED31" s="324"/>
      <c r="EE31" s="324"/>
      <c r="EF31" s="324"/>
      <c r="EG31" s="324"/>
      <c r="EH31" s="324"/>
      <c r="EI31" s="324"/>
      <c r="EJ31" s="324"/>
      <c r="EK31" s="324"/>
      <c r="EL31" s="2662"/>
      <c r="EM31" s="511"/>
      <c r="ET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2266"/>
      <c r="AC32" s="2266"/>
      <c r="AD32" s="2266"/>
      <c r="AE32" s="2266"/>
      <c r="AF32" s="328"/>
      <c r="AG32" s="2266" t="str">
        <f>IF(TITLE_DATE_PR_CHANGE="",IF(TITLE_DATE_PR="","",TITLE_DATE_PR),TITLE_DATE_PR_CHANGE)</f>
        <v>45777</v>
      </c>
      <c r="AH32" s="2266"/>
      <c r="AI32" s="2266"/>
      <c r="AJ32" s="2266"/>
      <c r="AK32" s="2266"/>
      <c r="AL32" s="2266"/>
      <c r="AM32" s="2266"/>
      <c r="AN32" s="2266"/>
      <c r="AO32" s="2266"/>
      <c r="AP32" s="2266"/>
      <c r="AQ32" s="328"/>
      <c r="AR32" s="2266" t="str">
        <f>IF(TITLE_DATE_PR_CHANGE="",IF(TITLE_DATE_PR="","",TITLE_DATE_PR),TITLE_DATE_PR_CHANGE)</f>
        <v>45777</v>
      </c>
      <c r="AS32" s="2266"/>
      <c r="AT32" s="2266"/>
      <c r="AU32" s="2266"/>
      <c r="AV32" s="2266"/>
      <c r="AW32" s="2266"/>
      <c r="AX32" s="2266"/>
      <c r="AY32" s="2266"/>
      <c r="AZ32" s="2266"/>
      <c r="BA32" s="2266"/>
      <c r="BB32" s="1637"/>
      <c r="BC32" s="2266" t="str">
        <f>IF(TITLE_DATE_PR_CHANGE="",IF(TITLE_DATE_PR="","",TITLE_DATE_PR),TITLE_DATE_PR_CHANGE)</f>
        <v>45777</v>
      </c>
      <c r="BD32" s="2266"/>
      <c r="BE32" s="2266"/>
      <c r="BF32" s="2266"/>
      <c r="BG32" s="2266"/>
      <c r="BH32" s="2266"/>
      <c r="BI32" s="2266"/>
      <c r="BJ32" s="2266"/>
      <c r="BK32" s="2266"/>
      <c r="BL32" s="2266"/>
      <c r="BM32" s="1637"/>
      <c r="BN32" s="2266" t="str">
        <f>IF(TITLE_DATE_PR_CHANGE="",IF(TITLE_DATE_PR="","",TITLE_DATE_PR),TITLE_DATE_PR_CHANGE)</f>
        <v>45777</v>
      </c>
      <c r="BO32" s="2266"/>
      <c r="BP32" s="2266"/>
      <c r="BQ32" s="2266"/>
      <c r="BR32" s="2266"/>
      <c r="BS32" s="2266"/>
      <c r="BT32" s="2266"/>
      <c r="BU32" s="2266"/>
      <c r="BV32" s="2266"/>
      <c r="BW32" s="2266"/>
      <c r="BX32" s="1637"/>
      <c r="BY32" s="2266" t="str">
        <f>IF(TITLE_DATE_PR_CHANGE="",IF(TITLE_DATE_PR="","",TITLE_DATE_PR),TITLE_DATE_PR_CHANGE)</f>
        <v>45777</v>
      </c>
      <c r="BZ32" s="2266"/>
      <c r="CA32" s="2266"/>
      <c r="CB32" s="2266"/>
      <c r="CC32" s="2266"/>
      <c r="CD32" s="2266"/>
      <c r="CE32" s="2266"/>
      <c r="CF32" s="2266"/>
      <c r="CG32" s="2266"/>
      <c r="CH32" s="2266"/>
      <c r="CI32" s="1637"/>
      <c r="CJ32" s="2266" t="str">
        <f>IF(TITLE_DATE_PR_CHANGE="",IF(TITLE_DATE_PR="","",TITLE_DATE_PR),TITLE_DATE_PR_CHANGE)</f>
        <v>45777</v>
      </c>
      <c r="CK32" s="2266"/>
      <c r="CL32" s="2266"/>
      <c r="CM32" s="2266"/>
      <c r="CN32" s="2266"/>
      <c r="CO32" s="2266"/>
      <c r="CP32" s="2266"/>
      <c r="CQ32" s="2266"/>
      <c r="CR32" s="2266"/>
      <c r="CS32" s="2266"/>
      <c r="CT32" s="1637"/>
      <c r="CU32" s="2266" t="str">
        <f>IF(TITLE_DATE_PR_CHANGE="",IF(TITLE_DATE_PR="","",TITLE_DATE_PR),TITLE_DATE_PR_CHANGE)</f>
        <v>45777</v>
      </c>
      <c r="CV32" s="2266"/>
      <c r="CW32" s="2266"/>
      <c r="CX32" s="2266"/>
      <c r="CY32" s="2266"/>
      <c r="CZ32" s="2266"/>
      <c r="DA32" s="2266"/>
      <c r="DB32" s="2266"/>
      <c r="DC32" s="2266"/>
      <c r="DD32" s="2266"/>
      <c r="DE32" s="1637"/>
      <c r="DF32" s="2266" t="str">
        <f>IF(TITLE_DATE_PR_CHANGE="",IF(TITLE_DATE_PR="","",TITLE_DATE_PR),TITLE_DATE_PR_CHANGE)</f>
        <v>45777</v>
      </c>
      <c r="DG32" s="2266"/>
      <c r="DH32" s="2266"/>
      <c r="DI32" s="2266"/>
      <c r="DJ32" s="2266"/>
      <c r="DK32" s="2266"/>
      <c r="DL32" s="2266"/>
      <c r="DM32" s="2266"/>
      <c r="DN32" s="2266"/>
      <c r="DO32" s="2266"/>
      <c r="DP32" s="1637"/>
      <c r="DQ32" s="2266" t="str">
        <f>IF(TITLE_DATE_PR_CHANGE="",IF(TITLE_DATE_PR="","",TITLE_DATE_PR),TITLE_DATE_PR_CHANGE)</f>
        <v>45777</v>
      </c>
      <c r="DR32" s="2266"/>
      <c r="DS32" s="2266"/>
      <c r="DT32" s="2266"/>
      <c r="DU32" s="2266"/>
      <c r="DV32" s="2266"/>
      <c r="DW32" s="2266"/>
      <c r="DX32" s="2266"/>
      <c r="DY32" s="2266"/>
      <c r="DZ32" s="2266"/>
      <c r="EA32" s="1637"/>
      <c r="EB32" s="2266" t="str">
        <f>IF(TITLE_DATE_PR_CHANGE="",IF(TITLE_DATE_PR="","",TITLE_DATE_PR),TITLE_DATE_PR_CHANGE)</f>
        <v>45777</v>
      </c>
      <c r="EC32" s="2266"/>
      <c r="ED32" s="2266"/>
      <c r="EE32" s="2266"/>
      <c r="EF32" s="2266"/>
      <c r="EG32" s="2266"/>
      <c r="EH32" s="2266"/>
      <c r="EI32" s="2266"/>
      <c r="EJ32" s="2266"/>
      <c r="EK32" s="2266"/>
      <c r="EL32" s="2650"/>
      <c r="EM32" s="328"/>
      <c r="EN32" s="282"/>
      <c r="EO32" s="370"/>
      <c r="EP32" s="370"/>
      <c r="EQ32" s="370"/>
      <c r="ER32" s="370"/>
      <c r="ES32" s="370"/>
      <c r="ET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2253"/>
      <c r="AC33" s="2253"/>
      <c r="AD33" s="2253"/>
      <c r="AE33" s="2253"/>
      <c r="AF33" s="328"/>
      <c r="AG33" s="2253" t="str">
        <f>IF(TITLE_NUMBER_PR_CHANGE="",IF(TITLE_NUMBER_PR="","",TITLE_NUMBER_PR),TITLE_NUMBER_PR_CHANGE)</f>
        <v>547</v>
      </c>
      <c r="AH33" s="2253"/>
      <c r="AI33" s="2253"/>
      <c r="AJ33" s="2253"/>
      <c r="AK33" s="2253"/>
      <c r="AL33" s="2253"/>
      <c r="AM33" s="2253"/>
      <c r="AN33" s="2253"/>
      <c r="AO33" s="2253"/>
      <c r="AP33" s="2253"/>
      <c r="AQ33" s="328"/>
      <c r="AR33" s="2253" t="str">
        <f>IF(TITLE_NUMBER_PR_CHANGE="",IF(TITLE_NUMBER_PR="","",TITLE_NUMBER_PR),TITLE_NUMBER_PR_CHANGE)</f>
        <v>547</v>
      </c>
      <c r="AS33" s="2253"/>
      <c r="AT33" s="2253"/>
      <c r="AU33" s="2253"/>
      <c r="AV33" s="2253"/>
      <c r="AW33" s="2253"/>
      <c r="AX33" s="2253"/>
      <c r="AY33" s="2253"/>
      <c r="AZ33" s="2253"/>
      <c r="BA33" s="2253"/>
      <c r="BB33" s="1637"/>
      <c r="BC33" s="2253" t="str">
        <f>IF(TITLE_NUMBER_PR_CHANGE="",IF(TITLE_NUMBER_PR="","",TITLE_NUMBER_PR),TITLE_NUMBER_PR_CHANGE)</f>
        <v>547</v>
      </c>
      <c r="BD33" s="2253"/>
      <c r="BE33" s="2253"/>
      <c r="BF33" s="2253"/>
      <c r="BG33" s="2253"/>
      <c r="BH33" s="2253"/>
      <c r="BI33" s="2253"/>
      <c r="BJ33" s="2253"/>
      <c r="BK33" s="2253"/>
      <c r="BL33" s="2253"/>
      <c r="BM33" s="1637"/>
      <c r="BN33" s="2253" t="str">
        <f>IF(TITLE_NUMBER_PR_CHANGE="",IF(TITLE_NUMBER_PR="","",TITLE_NUMBER_PR),TITLE_NUMBER_PR_CHANGE)</f>
        <v>547</v>
      </c>
      <c r="BO33" s="2253"/>
      <c r="BP33" s="2253"/>
      <c r="BQ33" s="2253"/>
      <c r="BR33" s="2253"/>
      <c r="BS33" s="2253"/>
      <c r="BT33" s="2253"/>
      <c r="BU33" s="2253"/>
      <c r="BV33" s="2253"/>
      <c r="BW33" s="2253"/>
      <c r="BX33" s="1637"/>
      <c r="BY33" s="2253" t="str">
        <f>IF(TITLE_NUMBER_PR_CHANGE="",IF(TITLE_NUMBER_PR="","",TITLE_NUMBER_PR),TITLE_NUMBER_PR_CHANGE)</f>
        <v>547</v>
      </c>
      <c r="BZ33" s="2253"/>
      <c r="CA33" s="2253"/>
      <c r="CB33" s="2253"/>
      <c r="CC33" s="2253"/>
      <c r="CD33" s="2253"/>
      <c r="CE33" s="2253"/>
      <c r="CF33" s="2253"/>
      <c r="CG33" s="2253"/>
      <c r="CH33" s="2253"/>
      <c r="CI33" s="1637"/>
      <c r="CJ33" s="2253" t="str">
        <f>IF(TITLE_NUMBER_PR_CHANGE="",IF(TITLE_NUMBER_PR="","",TITLE_NUMBER_PR),TITLE_NUMBER_PR_CHANGE)</f>
        <v>547</v>
      </c>
      <c r="CK33" s="2253"/>
      <c r="CL33" s="2253"/>
      <c r="CM33" s="2253"/>
      <c r="CN33" s="2253"/>
      <c r="CO33" s="2253"/>
      <c r="CP33" s="2253"/>
      <c r="CQ33" s="2253"/>
      <c r="CR33" s="2253"/>
      <c r="CS33" s="2253"/>
      <c r="CT33" s="1637"/>
      <c r="CU33" s="2253" t="str">
        <f>IF(TITLE_NUMBER_PR_CHANGE="",IF(TITLE_NUMBER_PR="","",TITLE_NUMBER_PR),TITLE_NUMBER_PR_CHANGE)</f>
        <v>547</v>
      </c>
      <c r="CV33" s="2253"/>
      <c r="CW33" s="2253"/>
      <c r="CX33" s="2253"/>
      <c r="CY33" s="2253"/>
      <c r="CZ33" s="2253"/>
      <c r="DA33" s="2253"/>
      <c r="DB33" s="2253"/>
      <c r="DC33" s="2253"/>
      <c r="DD33" s="2253"/>
      <c r="DE33" s="1637"/>
      <c r="DF33" s="2253" t="str">
        <f>IF(TITLE_NUMBER_PR_CHANGE="",IF(TITLE_NUMBER_PR="","",TITLE_NUMBER_PR),TITLE_NUMBER_PR_CHANGE)</f>
        <v>547</v>
      </c>
      <c r="DG33" s="2253"/>
      <c r="DH33" s="2253"/>
      <c r="DI33" s="2253"/>
      <c r="DJ33" s="2253"/>
      <c r="DK33" s="2253"/>
      <c r="DL33" s="2253"/>
      <c r="DM33" s="2253"/>
      <c r="DN33" s="2253"/>
      <c r="DO33" s="2253"/>
      <c r="DP33" s="1637"/>
      <c r="DQ33" s="2253" t="str">
        <f>IF(TITLE_NUMBER_PR_CHANGE="",IF(TITLE_NUMBER_PR="","",TITLE_NUMBER_PR),TITLE_NUMBER_PR_CHANGE)</f>
        <v>547</v>
      </c>
      <c r="DR33" s="2253"/>
      <c r="DS33" s="2253"/>
      <c r="DT33" s="2253"/>
      <c r="DU33" s="2253"/>
      <c r="DV33" s="2253"/>
      <c r="DW33" s="2253"/>
      <c r="DX33" s="2253"/>
      <c r="DY33" s="2253"/>
      <c r="DZ33" s="2253"/>
      <c r="EA33" s="1637"/>
      <c r="EB33" s="2253" t="str">
        <f>IF(TITLE_NUMBER_PR_CHANGE="",IF(TITLE_NUMBER_PR="","",TITLE_NUMBER_PR),TITLE_NUMBER_PR_CHANGE)</f>
        <v>547</v>
      </c>
      <c r="EC33" s="2253"/>
      <c r="ED33" s="2253"/>
      <c r="EE33" s="2253"/>
      <c r="EF33" s="2253"/>
      <c r="EG33" s="2253"/>
      <c r="EH33" s="2253"/>
      <c r="EI33" s="2253"/>
      <c r="EJ33" s="2253"/>
      <c r="EK33" s="2253"/>
      <c r="EL33" s="2650"/>
      <c r="EM33" s="328"/>
      <c r="EN33" s="282"/>
      <c r="EO33" s="370"/>
      <c r="EP33" s="370"/>
      <c r="EQ33" s="370"/>
      <c r="ER33" s="370"/>
      <c r="ES33" s="370"/>
      <c r="ET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R34" s="1637"/>
      <c r="AS34" s="1637"/>
      <c r="AT34" s="1637"/>
      <c r="AU34" s="1637"/>
      <c r="AV34" s="1637"/>
      <c r="AW34" s="1637"/>
      <c r="AX34" s="1637"/>
      <c r="AY34" s="1637"/>
      <c r="AZ34" s="1637"/>
      <c r="BA34" s="1637"/>
      <c r="BB34" s="1644" t="s">
        <v>428</v>
      </c>
      <c r="BC34" s="1637"/>
      <c r="BD34" s="1637"/>
      <c r="BE34" s="1637"/>
      <c r="BF34" s="1637"/>
      <c r="BG34" s="1637"/>
      <c r="BH34" s="1637"/>
      <c r="BI34" s="1637"/>
      <c r="BJ34" s="1637"/>
      <c r="BK34" s="1637"/>
      <c r="BL34" s="1637"/>
      <c r="BM34" s="1644" t="s">
        <v>428</v>
      </c>
      <c r="BN34" s="1637"/>
      <c r="BO34" s="1637"/>
      <c r="BP34" s="1637"/>
      <c r="BQ34" s="1637"/>
      <c r="BR34" s="1637"/>
      <c r="BS34" s="1637"/>
      <c r="BT34" s="1637"/>
      <c r="BU34" s="1637"/>
      <c r="BV34" s="1637"/>
      <c r="BW34" s="1637"/>
      <c r="BX34" s="1644" t="s">
        <v>428</v>
      </c>
      <c r="BY34" s="1637"/>
      <c r="BZ34" s="1637"/>
      <c r="CA34" s="1637"/>
      <c r="CB34" s="1637"/>
      <c r="CC34" s="1637"/>
      <c r="CD34" s="1637"/>
      <c r="CE34" s="1637"/>
      <c r="CF34" s="1637"/>
      <c r="CG34" s="1637"/>
      <c r="CH34" s="1637"/>
      <c r="CI34" s="1644" t="s">
        <v>428</v>
      </c>
      <c r="CJ34" s="1637"/>
      <c r="CK34" s="1637"/>
      <c r="CL34" s="1637"/>
      <c r="CM34" s="1637"/>
      <c r="CN34" s="1637"/>
      <c r="CO34" s="1637"/>
      <c r="CP34" s="1637"/>
      <c r="CQ34" s="1637"/>
      <c r="CR34" s="1637"/>
      <c r="CS34" s="1637"/>
      <c r="CT34" s="1644" t="s">
        <v>428</v>
      </c>
      <c r="CU34" s="1637"/>
      <c r="CV34" s="1637"/>
      <c r="CW34" s="1637"/>
      <c r="CX34" s="1637"/>
      <c r="CY34" s="1637"/>
      <c r="CZ34" s="1637"/>
      <c r="DA34" s="1637"/>
      <c r="DB34" s="1637"/>
      <c r="DC34" s="1637"/>
      <c r="DD34" s="1637"/>
      <c r="DE34" s="1644" t="s">
        <v>428</v>
      </c>
      <c r="DF34" s="1637"/>
      <c r="DG34" s="1637"/>
      <c r="DH34" s="1637"/>
      <c r="DI34" s="1637"/>
      <c r="DJ34" s="1637"/>
      <c r="DK34" s="1637"/>
      <c r="DL34" s="1637"/>
      <c r="DM34" s="1637"/>
      <c r="DN34" s="1637"/>
      <c r="DO34" s="1637"/>
      <c r="DP34" s="1644" t="s">
        <v>428</v>
      </c>
      <c r="DQ34" s="1637"/>
      <c r="DR34" s="1637"/>
      <c r="DS34" s="1637"/>
      <c r="DT34" s="1637"/>
      <c r="DU34" s="1637"/>
      <c r="DV34" s="1637"/>
      <c r="DW34" s="1637"/>
      <c r="DX34" s="1637"/>
      <c r="DY34" s="1637"/>
      <c r="DZ34" s="1637"/>
      <c r="EA34" s="1644" t="s">
        <v>428</v>
      </c>
      <c r="EB34" s="1637"/>
      <c r="EC34" s="1637"/>
      <c r="ED34" s="1637"/>
      <c r="EE34" s="1637"/>
      <c r="EF34" s="1637"/>
      <c r="EG34" s="1637"/>
      <c r="EH34" s="1637"/>
      <c r="EI34" s="1637"/>
      <c r="EJ34" s="1637"/>
      <c r="EK34" s="1637"/>
      <c r="EL34" s="2663" t="s">
        <v>428</v>
      </c>
      <c r="EO34" s="370"/>
      <c r="EP34" s="370"/>
      <c r="EQ34" s="370"/>
      <c r="ER34" s="370"/>
      <c r="ES34" s="370"/>
      <c r="ET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R35" s="2254" t="s">
        <v>532</v>
      </c>
      <c r="AS35" s="2254"/>
      <c r="AT35" s="2254"/>
      <c r="AU35" s="2254"/>
      <c r="AV35" s="2254"/>
      <c r="AW35" s="2254"/>
      <c r="AX35" s="2254"/>
      <c r="AY35" s="2254"/>
      <c r="AZ35" s="2254"/>
      <c r="BA35" s="2254"/>
      <c r="BB35" s="2254"/>
      <c r="BC35" s="2254" t="s">
        <v>532</v>
      </c>
      <c r="BD35" s="2254"/>
      <c r="BE35" s="2254"/>
      <c r="BF35" s="2254"/>
      <c r="BG35" s="2254"/>
      <c r="BH35" s="2254"/>
      <c r="BI35" s="2254"/>
      <c r="BJ35" s="2254"/>
      <c r="BK35" s="2254"/>
      <c r="BL35" s="2254"/>
      <c r="BM35" s="2254"/>
      <c r="BN35" s="2254" t="s">
        <v>532</v>
      </c>
      <c r="BO35" s="2254"/>
      <c r="BP35" s="2254"/>
      <c r="BQ35" s="2254"/>
      <c r="BR35" s="2254"/>
      <c r="BS35" s="2254"/>
      <c r="BT35" s="2254"/>
      <c r="BU35" s="2254"/>
      <c r="BV35" s="2254"/>
      <c r="BW35" s="2254"/>
      <c r="BX35" s="2254"/>
      <c r="BY35" s="2254" t="s">
        <v>532</v>
      </c>
      <c r="BZ35" s="2254"/>
      <c r="CA35" s="2254"/>
      <c r="CB35" s="2254"/>
      <c r="CC35" s="2254"/>
      <c r="CD35" s="2254"/>
      <c r="CE35" s="2254"/>
      <c r="CF35" s="2254"/>
      <c r="CG35" s="2254"/>
      <c r="CH35" s="2254"/>
      <c r="CI35" s="2254"/>
      <c r="CJ35" s="2254" t="s">
        <v>532</v>
      </c>
      <c r="CK35" s="2254"/>
      <c r="CL35" s="2254"/>
      <c r="CM35" s="2254"/>
      <c r="CN35" s="2254"/>
      <c r="CO35" s="2254"/>
      <c r="CP35" s="2254"/>
      <c r="CQ35" s="2254"/>
      <c r="CR35" s="2254"/>
      <c r="CS35" s="2254"/>
      <c r="CT35" s="2254"/>
      <c r="CU35" s="2254" t="s">
        <v>532</v>
      </c>
      <c r="CV35" s="2254"/>
      <c r="CW35" s="2254"/>
      <c r="CX35" s="2254"/>
      <c r="CY35" s="2254"/>
      <c r="CZ35" s="2254"/>
      <c r="DA35" s="2254"/>
      <c r="DB35" s="2254"/>
      <c r="DC35" s="2254"/>
      <c r="DD35" s="2254"/>
      <c r="DE35" s="2254"/>
      <c r="DF35" s="2254" t="s">
        <v>532</v>
      </c>
      <c r="DG35" s="2254"/>
      <c r="DH35" s="2254"/>
      <c r="DI35" s="2254"/>
      <c r="DJ35" s="2254"/>
      <c r="DK35" s="2254"/>
      <c r="DL35" s="2254"/>
      <c r="DM35" s="2254"/>
      <c r="DN35" s="2254"/>
      <c r="DO35" s="2254"/>
      <c r="DP35" s="2254"/>
      <c r="DQ35" s="2254" t="s">
        <v>532</v>
      </c>
      <c r="DR35" s="2254"/>
      <c r="DS35" s="2254"/>
      <c r="DT35" s="2254"/>
      <c r="DU35" s="2254"/>
      <c r="DV35" s="2254"/>
      <c r="DW35" s="2254"/>
      <c r="DX35" s="2254"/>
      <c r="DY35" s="2254"/>
      <c r="DZ35" s="2254"/>
      <c r="EA35" s="2254"/>
      <c r="EB35" s="2254" t="s">
        <v>532</v>
      </c>
      <c r="EC35" s="2254"/>
      <c r="ED35" s="2254"/>
      <c r="EE35" s="2254"/>
      <c r="EF35" s="2254"/>
      <c r="EG35" s="2254"/>
      <c r="EH35" s="2254"/>
      <c r="EI35" s="2254"/>
      <c r="EJ35" s="2254"/>
      <c r="EK35" s="2254"/>
      <c r="EL35" s="2664"/>
      <c r="ET35" s="1157">
        <v>14</v>
      </c>
    </row>
    <row customHeight="1" ht="15">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314" t="s">
        <v>303</v>
      </c>
      <c r="AS36" s="2314"/>
      <c r="AT36" s="2314"/>
      <c r="AU36" s="2314"/>
      <c r="AV36" s="2314"/>
      <c r="AW36" s="2314"/>
      <c r="AX36" s="2314"/>
      <c r="AY36" s="2314"/>
      <c r="AZ36" s="2314"/>
      <c r="BA36" s="2314"/>
      <c r="BB36" s="2314"/>
      <c r="BC36" s="2314" t="s">
        <v>303</v>
      </c>
      <c r="BD36" s="2314"/>
      <c r="BE36" s="2314"/>
      <c r="BF36" s="2314"/>
      <c r="BG36" s="2314"/>
      <c r="BH36" s="2314"/>
      <c r="BI36" s="2314"/>
      <c r="BJ36" s="2314"/>
      <c r="BK36" s="2314"/>
      <c r="BL36" s="2314"/>
      <c r="BM36" s="2314"/>
      <c r="BN36" s="2314" t="s">
        <v>303</v>
      </c>
      <c r="BO36" s="2314"/>
      <c r="BP36" s="2314"/>
      <c r="BQ36" s="2314"/>
      <c r="BR36" s="2314"/>
      <c r="BS36" s="2314"/>
      <c r="BT36" s="2314"/>
      <c r="BU36" s="2314"/>
      <c r="BV36" s="2314"/>
      <c r="BW36" s="2314"/>
      <c r="BX36" s="2314"/>
      <c r="BY36" s="2314" t="s">
        <v>303</v>
      </c>
      <c r="BZ36" s="2314"/>
      <c r="CA36" s="2314"/>
      <c r="CB36" s="2314"/>
      <c r="CC36" s="2314"/>
      <c r="CD36" s="2314"/>
      <c r="CE36" s="2314"/>
      <c r="CF36" s="2314"/>
      <c r="CG36" s="2314"/>
      <c r="CH36" s="2314"/>
      <c r="CI36" s="2314"/>
      <c r="CJ36" s="2314" t="s">
        <v>303</v>
      </c>
      <c r="CK36" s="2314"/>
      <c r="CL36" s="2314"/>
      <c r="CM36" s="2314"/>
      <c r="CN36" s="2314"/>
      <c r="CO36" s="2314"/>
      <c r="CP36" s="2314"/>
      <c r="CQ36" s="2314"/>
      <c r="CR36" s="2314"/>
      <c r="CS36" s="2314"/>
      <c r="CT36" s="2314"/>
      <c r="CU36" s="2314" t="s">
        <v>303</v>
      </c>
      <c r="CV36" s="2314"/>
      <c r="CW36" s="2314"/>
      <c r="CX36" s="2314"/>
      <c r="CY36" s="2314"/>
      <c r="CZ36" s="2314"/>
      <c r="DA36" s="2314"/>
      <c r="DB36" s="2314"/>
      <c r="DC36" s="2314"/>
      <c r="DD36" s="2314"/>
      <c r="DE36" s="2314"/>
      <c r="DF36" s="2314" t="s">
        <v>303</v>
      </c>
      <c r="DG36" s="2314"/>
      <c r="DH36" s="2314"/>
      <c r="DI36" s="2314"/>
      <c r="DJ36" s="2314"/>
      <c r="DK36" s="2314"/>
      <c r="DL36" s="2314"/>
      <c r="DM36" s="2314"/>
      <c r="DN36" s="2314"/>
      <c r="DO36" s="2314"/>
      <c r="DP36" s="2314"/>
      <c r="DQ36" s="2314" t="s">
        <v>303</v>
      </c>
      <c r="DR36" s="2314"/>
      <c r="DS36" s="2314"/>
      <c r="DT36" s="2314"/>
      <c r="DU36" s="2314"/>
      <c r="DV36" s="2314"/>
      <c r="DW36" s="2314"/>
      <c r="DX36" s="2314"/>
      <c r="DY36" s="2314"/>
      <c r="DZ36" s="2314"/>
      <c r="EA36" s="2314"/>
      <c r="EB36" s="2314" t="s">
        <v>303</v>
      </c>
      <c r="EC36" s="2314"/>
      <c r="ED36" s="2314"/>
      <c r="EE36" s="2314"/>
      <c r="EF36" s="2314"/>
      <c r="EG36" s="2314"/>
      <c r="EH36" s="2314"/>
      <c r="EI36" s="2314"/>
      <c r="EJ36" s="2314"/>
      <c r="EK36" s="2314"/>
      <c r="EL36" s="2665"/>
      <c r="EM36" s="2129"/>
      <c r="EN36" s="2129"/>
      <c r="ET36" s="1157"/>
    </row>
    <row customHeight="1" ht="14.699999999999998">
      <c r="Q37" s="378"/>
      <c r="R37" s="378"/>
      <c r="S37" s="2275" t="s">
        <v>87</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401" t="s">
        <v>430</v>
      </c>
      <c r="AS37" s="2293"/>
      <c r="AT37" s="2293"/>
      <c r="AU37" s="2293"/>
      <c r="AV37" s="2293"/>
      <c r="AW37" s="2293"/>
      <c r="AX37" s="2293"/>
      <c r="AY37" s="2402"/>
      <c r="AZ37" s="2402"/>
      <c r="BA37" s="2403"/>
      <c r="BB37" s="2279" t="s">
        <v>431</v>
      </c>
      <c r="BC37" s="2401" t="s">
        <v>430</v>
      </c>
      <c r="BD37" s="2293"/>
      <c r="BE37" s="2293"/>
      <c r="BF37" s="2293"/>
      <c r="BG37" s="2293"/>
      <c r="BH37" s="2293"/>
      <c r="BI37" s="2293"/>
      <c r="BJ37" s="2402"/>
      <c r="BK37" s="2402"/>
      <c r="BL37" s="2403"/>
      <c r="BM37" s="2279" t="s">
        <v>431</v>
      </c>
      <c r="BN37" s="2401" t="s">
        <v>430</v>
      </c>
      <c r="BO37" s="2293"/>
      <c r="BP37" s="2293"/>
      <c r="BQ37" s="2293"/>
      <c r="BR37" s="2293"/>
      <c r="BS37" s="2293"/>
      <c r="BT37" s="2293"/>
      <c r="BU37" s="2402"/>
      <c r="BV37" s="2402"/>
      <c r="BW37" s="2403"/>
      <c r="BX37" s="2279" t="s">
        <v>431</v>
      </c>
      <c r="BY37" s="2401" t="s">
        <v>430</v>
      </c>
      <c r="BZ37" s="2293"/>
      <c r="CA37" s="2293"/>
      <c r="CB37" s="2293"/>
      <c r="CC37" s="2293"/>
      <c r="CD37" s="2293"/>
      <c r="CE37" s="2293"/>
      <c r="CF37" s="2402"/>
      <c r="CG37" s="2402"/>
      <c r="CH37" s="2403"/>
      <c r="CI37" s="2279" t="s">
        <v>431</v>
      </c>
      <c r="CJ37" s="2401" t="s">
        <v>430</v>
      </c>
      <c r="CK37" s="2293"/>
      <c r="CL37" s="2293"/>
      <c r="CM37" s="2293"/>
      <c r="CN37" s="2293"/>
      <c r="CO37" s="2293"/>
      <c r="CP37" s="2293"/>
      <c r="CQ37" s="2402"/>
      <c r="CR37" s="2402"/>
      <c r="CS37" s="2403"/>
      <c r="CT37" s="2279" t="s">
        <v>431</v>
      </c>
      <c r="CU37" s="2401" t="s">
        <v>430</v>
      </c>
      <c r="CV37" s="2293"/>
      <c r="CW37" s="2293"/>
      <c r="CX37" s="2293"/>
      <c r="CY37" s="2293"/>
      <c r="CZ37" s="2293"/>
      <c r="DA37" s="2293"/>
      <c r="DB37" s="2402"/>
      <c r="DC37" s="2402"/>
      <c r="DD37" s="2403"/>
      <c r="DE37" s="2279" t="s">
        <v>431</v>
      </c>
      <c r="DF37" s="2401" t="s">
        <v>430</v>
      </c>
      <c r="DG37" s="2293"/>
      <c r="DH37" s="2293"/>
      <c r="DI37" s="2293"/>
      <c r="DJ37" s="2293"/>
      <c r="DK37" s="2293"/>
      <c r="DL37" s="2293"/>
      <c r="DM37" s="2402"/>
      <c r="DN37" s="2402"/>
      <c r="DO37" s="2403"/>
      <c r="DP37" s="2279" t="s">
        <v>431</v>
      </c>
      <c r="DQ37" s="2401" t="s">
        <v>430</v>
      </c>
      <c r="DR37" s="2293"/>
      <c r="DS37" s="2293"/>
      <c r="DT37" s="2293"/>
      <c r="DU37" s="2293"/>
      <c r="DV37" s="2293"/>
      <c r="DW37" s="2293"/>
      <c r="DX37" s="2402"/>
      <c r="DY37" s="2402"/>
      <c r="DZ37" s="2403"/>
      <c r="EA37" s="2279" t="s">
        <v>431</v>
      </c>
      <c r="EB37" s="2401" t="s">
        <v>430</v>
      </c>
      <c r="EC37" s="2293"/>
      <c r="ED37" s="2293"/>
      <c r="EE37" s="2293"/>
      <c r="EF37" s="2293"/>
      <c r="EG37" s="2293"/>
      <c r="EH37" s="2293"/>
      <c r="EI37" s="2402"/>
      <c r="EJ37" s="2402"/>
      <c r="EK37" s="2403"/>
      <c r="EL37" s="2666" t="s">
        <v>431</v>
      </c>
      <c r="EM37" s="2282" t="s">
        <v>433</v>
      </c>
      <c r="EN37" s="2129"/>
      <c r="ET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368" t="s">
        <v>533</v>
      </c>
      <c r="AS38" s="2367" t="s">
        <v>534</v>
      </c>
      <c r="AT38" s="2367"/>
      <c r="AU38" s="2367"/>
      <c r="AV38" s="2367" t="s">
        <v>535</v>
      </c>
      <c r="AW38" s="2367"/>
      <c r="AX38" s="2367"/>
      <c r="AY38" s="2296" t="s">
        <v>437</v>
      </c>
      <c r="AZ38" s="2613"/>
      <c r="BA38" s="2316"/>
      <c r="BB38" s="2280"/>
      <c r="BC38" s="2368" t="s">
        <v>533</v>
      </c>
      <c r="BD38" s="2367" t="s">
        <v>534</v>
      </c>
      <c r="BE38" s="2367"/>
      <c r="BF38" s="2367"/>
      <c r="BG38" s="2367" t="s">
        <v>535</v>
      </c>
      <c r="BH38" s="2367"/>
      <c r="BI38" s="2367"/>
      <c r="BJ38" s="2296" t="s">
        <v>437</v>
      </c>
      <c r="BK38" s="2613"/>
      <c r="BL38" s="2316"/>
      <c r="BM38" s="2280"/>
      <c r="BN38" s="2368" t="s">
        <v>533</v>
      </c>
      <c r="BO38" s="2367" t="s">
        <v>534</v>
      </c>
      <c r="BP38" s="2367"/>
      <c r="BQ38" s="2367"/>
      <c r="BR38" s="2367" t="s">
        <v>535</v>
      </c>
      <c r="BS38" s="2367"/>
      <c r="BT38" s="2367"/>
      <c r="BU38" s="2296" t="s">
        <v>437</v>
      </c>
      <c r="BV38" s="2613"/>
      <c r="BW38" s="2316"/>
      <c r="BX38" s="2280"/>
      <c r="BY38" s="2368" t="s">
        <v>533</v>
      </c>
      <c r="BZ38" s="2367" t="s">
        <v>534</v>
      </c>
      <c r="CA38" s="2367"/>
      <c r="CB38" s="2367"/>
      <c r="CC38" s="2367" t="s">
        <v>535</v>
      </c>
      <c r="CD38" s="2367"/>
      <c r="CE38" s="2367"/>
      <c r="CF38" s="2296" t="s">
        <v>437</v>
      </c>
      <c r="CG38" s="2613"/>
      <c r="CH38" s="2316"/>
      <c r="CI38" s="2280"/>
      <c r="CJ38" s="2368" t="s">
        <v>533</v>
      </c>
      <c r="CK38" s="2367" t="s">
        <v>534</v>
      </c>
      <c r="CL38" s="2367"/>
      <c r="CM38" s="2367"/>
      <c r="CN38" s="2367" t="s">
        <v>535</v>
      </c>
      <c r="CO38" s="2367"/>
      <c r="CP38" s="2367"/>
      <c r="CQ38" s="2296" t="s">
        <v>437</v>
      </c>
      <c r="CR38" s="2613"/>
      <c r="CS38" s="2316"/>
      <c r="CT38" s="2280"/>
      <c r="CU38" s="2368" t="s">
        <v>533</v>
      </c>
      <c r="CV38" s="2367" t="s">
        <v>534</v>
      </c>
      <c r="CW38" s="2367"/>
      <c r="CX38" s="2367"/>
      <c r="CY38" s="2367" t="s">
        <v>535</v>
      </c>
      <c r="CZ38" s="2367"/>
      <c r="DA38" s="2367"/>
      <c r="DB38" s="2296" t="s">
        <v>437</v>
      </c>
      <c r="DC38" s="2613"/>
      <c r="DD38" s="2316"/>
      <c r="DE38" s="2280"/>
      <c r="DF38" s="2368" t="s">
        <v>533</v>
      </c>
      <c r="DG38" s="2367" t="s">
        <v>534</v>
      </c>
      <c r="DH38" s="2367"/>
      <c r="DI38" s="2367"/>
      <c r="DJ38" s="2367" t="s">
        <v>535</v>
      </c>
      <c r="DK38" s="2367"/>
      <c r="DL38" s="2367"/>
      <c r="DM38" s="2296" t="s">
        <v>437</v>
      </c>
      <c r="DN38" s="2613"/>
      <c r="DO38" s="2316"/>
      <c r="DP38" s="2280"/>
      <c r="DQ38" s="2368" t="s">
        <v>533</v>
      </c>
      <c r="DR38" s="2367" t="s">
        <v>534</v>
      </c>
      <c r="DS38" s="2367"/>
      <c r="DT38" s="2367"/>
      <c r="DU38" s="2367" t="s">
        <v>535</v>
      </c>
      <c r="DV38" s="2367"/>
      <c r="DW38" s="2367"/>
      <c r="DX38" s="2296" t="s">
        <v>437</v>
      </c>
      <c r="DY38" s="2613"/>
      <c r="DZ38" s="2316"/>
      <c r="EA38" s="2280"/>
      <c r="EB38" s="2368" t="s">
        <v>533</v>
      </c>
      <c r="EC38" s="2367" t="s">
        <v>534</v>
      </c>
      <c r="ED38" s="2367"/>
      <c r="EE38" s="2367"/>
      <c r="EF38" s="2367" t="s">
        <v>535</v>
      </c>
      <c r="EG38" s="2367"/>
      <c r="EH38" s="2367"/>
      <c r="EI38" s="2296" t="s">
        <v>437</v>
      </c>
      <c r="EJ38" s="2613"/>
      <c r="EK38" s="2316"/>
      <c r="EL38" s="2667"/>
      <c r="EM38" s="2283"/>
      <c r="EN38" s="2129"/>
      <c r="ET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368"/>
      <c r="AS39" s="2367" t="s">
        <v>536</v>
      </c>
      <c r="AT39" s="2367" t="s">
        <v>537</v>
      </c>
      <c r="AU39" s="2367"/>
      <c r="AV39" s="2367" t="s">
        <v>538</v>
      </c>
      <c r="AW39" s="2367" t="s">
        <v>537</v>
      </c>
      <c r="AX39" s="2367"/>
      <c r="AY39" s="2297"/>
      <c r="AZ39" s="2614"/>
      <c r="BA39" s="2318"/>
      <c r="BB39" s="2280"/>
      <c r="BC39" s="2368"/>
      <c r="BD39" s="2367" t="s">
        <v>536</v>
      </c>
      <c r="BE39" s="2367" t="s">
        <v>537</v>
      </c>
      <c r="BF39" s="2367"/>
      <c r="BG39" s="2367" t="s">
        <v>538</v>
      </c>
      <c r="BH39" s="2367" t="s">
        <v>537</v>
      </c>
      <c r="BI39" s="2367"/>
      <c r="BJ39" s="2297"/>
      <c r="BK39" s="2614"/>
      <c r="BL39" s="2318"/>
      <c r="BM39" s="2280"/>
      <c r="BN39" s="2368"/>
      <c r="BO39" s="2367" t="s">
        <v>536</v>
      </c>
      <c r="BP39" s="2367" t="s">
        <v>537</v>
      </c>
      <c r="BQ39" s="2367"/>
      <c r="BR39" s="2367" t="s">
        <v>538</v>
      </c>
      <c r="BS39" s="2367" t="s">
        <v>537</v>
      </c>
      <c r="BT39" s="2367"/>
      <c r="BU39" s="2297"/>
      <c r="BV39" s="2614"/>
      <c r="BW39" s="2318"/>
      <c r="BX39" s="2280"/>
      <c r="BY39" s="2368"/>
      <c r="BZ39" s="2367" t="s">
        <v>536</v>
      </c>
      <c r="CA39" s="2367" t="s">
        <v>537</v>
      </c>
      <c r="CB39" s="2367"/>
      <c r="CC39" s="2367" t="s">
        <v>538</v>
      </c>
      <c r="CD39" s="2367" t="s">
        <v>537</v>
      </c>
      <c r="CE39" s="2367"/>
      <c r="CF39" s="2297"/>
      <c r="CG39" s="2614"/>
      <c r="CH39" s="2318"/>
      <c r="CI39" s="2280"/>
      <c r="CJ39" s="2368"/>
      <c r="CK39" s="2367" t="s">
        <v>536</v>
      </c>
      <c r="CL39" s="2367" t="s">
        <v>537</v>
      </c>
      <c r="CM39" s="2367"/>
      <c r="CN39" s="2367" t="s">
        <v>538</v>
      </c>
      <c r="CO39" s="2367" t="s">
        <v>537</v>
      </c>
      <c r="CP39" s="2367"/>
      <c r="CQ39" s="2297"/>
      <c r="CR39" s="2614"/>
      <c r="CS39" s="2318"/>
      <c r="CT39" s="2280"/>
      <c r="CU39" s="2368"/>
      <c r="CV39" s="2367" t="s">
        <v>536</v>
      </c>
      <c r="CW39" s="2367" t="s">
        <v>537</v>
      </c>
      <c r="CX39" s="2367"/>
      <c r="CY39" s="2367" t="s">
        <v>538</v>
      </c>
      <c r="CZ39" s="2367" t="s">
        <v>537</v>
      </c>
      <c r="DA39" s="2367"/>
      <c r="DB39" s="2297"/>
      <c r="DC39" s="2614"/>
      <c r="DD39" s="2318"/>
      <c r="DE39" s="2280"/>
      <c r="DF39" s="2368"/>
      <c r="DG39" s="2367" t="s">
        <v>536</v>
      </c>
      <c r="DH39" s="2367" t="s">
        <v>537</v>
      </c>
      <c r="DI39" s="2367"/>
      <c r="DJ39" s="2367" t="s">
        <v>538</v>
      </c>
      <c r="DK39" s="2367" t="s">
        <v>537</v>
      </c>
      <c r="DL39" s="2367"/>
      <c r="DM39" s="2297"/>
      <c r="DN39" s="2614"/>
      <c r="DO39" s="2318"/>
      <c r="DP39" s="2280"/>
      <c r="DQ39" s="2368"/>
      <c r="DR39" s="2367" t="s">
        <v>536</v>
      </c>
      <c r="DS39" s="2367" t="s">
        <v>537</v>
      </c>
      <c r="DT39" s="2367"/>
      <c r="DU39" s="2367" t="s">
        <v>538</v>
      </c>
      <c r="DV39" s="2367" t="s">
        <v>537</v>
      </c>
      <c r="DW39" s="2367"/>
      <c r="DX39" s="2297"/>
      <c r="DY39" s="2614"/>
      <c r="DZ39" s="2318"/>
      <c r="EA39" s="2280"/>
      <c r="EB39" s="2368"/>
      <c r="EC39" s="2367" t="s">
        <v>536</v>
      </c>
      <c r="ED39" s="2367" t="s">
        <v>537</v>
      </c>
      <c r="EE39" s="2367"/>
      <c r="EF39" s="2367" t="s">
        <v>538</v>
      </c>
      <c r="EG39" s="2367" t="s">
        <v>537</v>
      </c>
      <c r="EH39" s="2367"/>
      <c r="EI39" s="2297"/>
      <c r="EJ39" s="2614"/>
      <c r="EK39" s="2318"/>
      <c r="EL39" s="2667"/>
      <c r="EM39" s="2283"/>
      <c r="EN39" s="2129"/>
      <c r="EO39" s="1638"/>
      <c r="EP39" s="1638"/>
      <c r="EQ39" s="1638"/>
      <c r="ER39" s="1638"/>
      <c r="ES39" s="1638"/>
      <c r="ET39" s="1633">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368"/>
      <c r="AS40" s="2367"/>
      <c r="AT40" s="2367" t="s">
        <v>539</v>
      </c>
      <c r="AU40" s="2367" t="s">
        <v>540</v>
      </c>
      <c r="AV40" s="2367"/>
      <c r="AW40" s="2367" t="s">
        <v>541</v>
      </c>
      <c r="AX40" s="2367" t="s">
        <v>542</v>
      </c>
      <c r="AY40" s="2579" t="s">
        <v>447</v>
      </c>
      <c r="AZ40" s="2272" t="s">
        <v>448</v>
      </c>
      <c r="BA40" s="2273"/>
      <c r="BB40" s="2281"/>
      <c r="BC40" s="2368"/>
      <c r="BD40" s="2367"/>
      <c r="BE40" s="2367" t="s">
        <v>539</v>
      </c>
      <c r="BF40" s="2367" t="s">
        <v>540</v>
      </c>
      <c r="BG40" s="2367"/>
      <c r="BH40" s="2367" t="s">
        <v>541</v>
      </c>
      <c r="BI40" s="2367" t="s">
        <v>542</v>
      </c>
      <c r="BJ40" s="2579" t="s">
        <v>447</v>
      </c>
      <c r="BK40" s="2272" t="s">
        <v>448</v>
      </c>
      <c r="BL40" s="2273"/>
      <c r="BM40" s="2281"/>
      <c r="BN40" s="2368"/>
      <c r="BO40" s="2367"/>
      <c r="BP40" s="2367" t="s">
        <v>539</v>
      </c>
      <c r="BQ40" s="2367" t="s">
        <v>540</v>
      </c>
      <c r="BR40" s="2367"/>
      <c r="BS40" s="2367" t="s">
        <v>541</v>
      </c>
      <c r="BT40" s="2367" t="s">
        <v>542</v>
      </c>
      <c r="BU40" s="2579" t="s">
        <v>447</v>
      </c>
      <c r="BV40" s="2272" t="s">
        <v>448</v>
      </c>
      <c r="BW40" s="2273"/>
      <c r="BX40" s="2281"/>
      <c r="BY40" s="2368"/>
      <c r="BZ40" s="2367"/>
      <c r="CA40" s="2367" t="s">
        <v>539</v>
      </c>
      <c r="CB40" s="2367" t="s">
        <v>540</v>
      </c>
      <c r="CC40" s="2367"/>
      <c r="CD40" s="2367" t="s">
        <v>541</v>
      </c>
      <c r="CE40" s="2367" t="s">
        <v>542</v>
      </c>
      <c r="CF40" s="2579" t="s">
        <v>447</v>
      </c>
      <c r="CG40" s="2272" t="s">
        <v>448</v>
      </c>
      <c r="CH40" s="2273"/>
      <c r="CI40" s="2281"/>
      <c r="CJ40" s="2368"/>
      <c r="CK40" s="2367"/>
      <c r="CL40" s="2367" t="s">
        <v>539</v>
      </c>
      <c r="CM40" s="2367" t="s">
        <v>540</v>
      </c>
      <c r="CN40" s="2367"/>
      <c r="CO40" s="2367" t="s">
        <v>541</v>
      </c>
      <c r="CP40" s="2367" t="s">
        <v>542</v>
      </c>
      <c r="CQ40" s="2579" t="s">
        <v>447</v>
      </c>
      <c r="CR40" s="2272" t="s">
        <v>448</v>
      </c>
      <c r="CS40" s="2273"/>
      <c r="CT40" s="2281"/>
      <c r="CU40" s="2368"/>
      <c r="CV40" s="2367"/>
      <c r="CW40" s="2367" t="s">
        <v>539</v>
      </c>
      <c r="CX40" s="2367" t="s">
        <v>540</v>
      </c>
      <c r="CY40" s="2367"/>
      <c r="CZ40" s="2367" t="s">
        <v>541</v>
      </c>
      <c r="DA40" s="2367" t="s">
        <v>542</v>
      </c>
      <c r="DB40" s="2579" t="s">
        <v>447</v>
      </c>
      <c r="DC40" s="2272" t="s">
        <v>448</v>
      </c>
      <c r="DD40" s="2273"/>
      <c r="DE40" s="2281"/>
      <c r="DF40" s="2368"/>
      <c r="DG40" s="2367"/>
      <c r="DH40" s="2367" t="s">
        <v>539</v>
      </c>
      <c r="DI40" s="2367" t="s">
        <v>540</v>
      </c>
      <c r="DJ40" s="2367"/>
      <c r="DK40" s="2367" t="s">
        <v>541</v>
      </c>
      <c r="DL40" s="2367" t="s">
        <v>542</v>
      </c>
      <c r="DM40" s="2579" t="s">
        <v>447</v>
      </c>
      <c r="DN40" s="2272" t="s">
        <v>448</v>
      </c>
      <c r="DO40" s="2273"/>
      <c r="DP40" s="2281"/>
      <c r="DQ40" s="2368"/>
      <c r="DR40" s="2367"/>
      <c r="DS40" s="2367" t="s">
        <v>539</v>
      </c>
      <c r="DT40" s="2367" t="s">
        <v>540</v>
      </c>
      <c r="DU40" s="2367"/>
      <c r="DV40" s="2367" t="s">
        <v>541</v>
      </c>
      <c r="DW40" s="2367" t="s">
        <v>542</v>
      </c>
      <c r="DX40" s="2579" t="s">
        <v>447</v>
      </c>
      <c r="DY40" s="2272" t="s">
        <v>448</v>
      </c>
      <c r="DZ40" s="2273"/>
      <c r="EA40" s="2281"/>
      <c r="EB40" s="2368"/>
      <c r="EC40" s="2367"/>
      <c r="ED40" s="2367" t="s">
        <v>539</v>
      </c>
      <c r="EE40" s="2367" t="s">
        <v>540</v>
      </c>
      <c r="EF40" s="2367"/>
      <c r="EG40" s="2367" t="s">
        <v>541</v>
      </c>
      <c r="EH40" s="2367" t="s">
        <v>542</v>
      </c>
      <c r="EI40" s="2579" t="s">
        <v>447</v>
      </c>
      <c r="EJ40" s="2272" t="s">
        <v>448</v>
      </c>
      <c r="EK40" s="2273"/>
      <c r="EL40" s="2668"/>
      <c r="EM40" s="2284"/>
      <c r="EN40" s="2129"/>
      <c r="ET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2274">
        <f>OFFSET(AR41,0,-1)+1</f>
        <v>5</v>
      </c>
      <c r="AS41" s="1343"/>
      <c r="AT41" s="1343"/>
      <c r="AU41" s="1343"/>
      <c r="AV41" s="1343"/>
      <c r="AW41" s="1343"/>
      <c r="AX41" s="1343"/>
      <c r="AY41" s="2274">
        <f>OFFSET(AY41,0,-1)+1</f>
        <v>1</v>
      </c>
      <c r="AZ41" s="2274">
        <f>OFFSET(AZ41,0,-1)+1</f>
        <v>2</v>
      </c>
      <c r="BA41" s="2274"/>
      <c r="BB41" s="2274">
        <f>OFFSET(BB41,0,-2)+1</f>
        <v>3</v>
      </c>
      <c r="BC41" s="2274">
        <f>OFFSET(BC41,0,-1)+1</f>
        <v>4</v>
      </c>
      <c r="BD41" s="1343"/>
      <c r="BE41" s="1343"/>
      <c r="BF41" s="1343"/>
      <c r="BG41" s="1343"/>
      <c r="BH41" s="1343"/>
      <c r="BI41" s="1343"/>
      <c r="BJ41" s="2274">
        <f>OFFSET(BJ41,0,-1)+1</f>
        <v>1</v>
      </c>
      <c r="BK41" s="2274">
        <f>OFFSET(BK41,0,-1)+1</f>
        <v>2</v>
      </c>
      <c r="BL41" s="2274"/>
      <c r="BM41" s="2274">
        <f>OFFSET(BM41,0,-2)+1</f>
        <v>3</v>
      </c>
      <c r="BN41" s="2274">
        <f>OFFSET(BN41,0,-1)+1</f>
        <v>4</v>
      </c>
      <c r="BO41" s="1343"/>
      <c r="BP41" s="1343"/>
      <c r="BQ41" s="1343"/>
      <c r="BR41" s="1343"/>
      <c r="BS41" s="1343"/>
      <c r="BT41" s="1343"/>
      <c r="BU41" s="2274">
        <f>OFFSET(BU41,0,-1)+1</f>
        <v>1</v>
      </c>
      <c r="BV41" s="2274">
        <f>OFFSET(BV41,0,-1)+1</f>
        <v>2</v>
      </c>
      <c r="BW41" s="2274"/>
      <c r="BX41" s="2274">
        <f>OFFSET(BX41,0,-2)+1</f>
        <v>3</v>
      </c>
      <c r="BY41" s="2274">
        <f>OFFSET(BY41,0,-1)+1</f>
        <v>4</v>
      </c>
      <c r="BZ41" s="1343"/>
      <c r="CA41" s="1343"/>
      <c r="CB41" s="1343"/>
      <c r="CC41" s="1343"/>
      <c r="CD41" s="1343"/>
      <c r="CE41" s="1343"/>
      <c r="CF41" s="2274">
        <f>OFFSET(CF41,0,-1)+1</f>
        <v>1</v>
      </c>
      <c r="CG41" s="2274">
        <f>OFFSET(CG41,0,-1)+1</f>
        <v>2</v>
      </c>
      <c r="CH41" s="2274"/>
      <c r="CI41" s="2274">
        <f>OFFSET(CI41,0,-2)+1</f>
        <v>3</v>
      </c>
      <c r="CJ41" s="2274">
        <f>OFFSET(CJ41,0,-1)+1</f>
        <v>4</v>
      </c>
      <c r="CK41" s="1343"/>
      <c r="CL41" s="1343"/>
      <c r="CM41" s="1343"/>
      <c r="CN41" s="1343"/>
      <c r="CO41" s="1343"/>
      <c r="CP41" s="1343"/>
      <c r="CQ41" s="2274">
        <f>OFFSET(CQ41,0,-1)+1</f>
        <v>1</v>
      </c>
      <c r="CR41" s="2274">
        <f>OFFSET(CR41,0,-1)+1</f>
        <v>2</v>
      </c>
      <c r="CS41" s="2274"/>
      <c r="CT41" s="2274">
        <f>OFFSET(CT41,0,-2)+1</f>
        <v>3</v>
      </c>
      <c r="CU41" s="2274">
        <f>OFFSET(CU41,0,-1)+1</f>
        <v>4</v>
      </c>
      <c r="CV41" s="1343"/>
      <c r="CW41" s="1343"/>
      <c r="CX41" s="1343"/>
      <c r="CY41" s="1343"/>
      <c r="CZ41" s="1343"/>
      <c r="DA41" s="1343"/>
      <c r="DB41" s="2274">
        <f>OFFSET(DB41,0,-1)+1</f>
        <v>1</v>
      </c>
      <c r="DC41" s="2274">
        <f>OFFSET(DC41,0,-1)+1</f>
        <v>2</v>
      </c>
      <c r="DD41" s="2274"/>
      <c r="DE41" s="2274">
        <f>OFFSET(DE41,0,-2)+1</f>
        <v>3</v>
      </c>
      <c r="DF41" s="2274">
        <f>OFFSET(DF41,0,-1)+1</f>
        <v>4</v>
      </c>
      <c r="DG41" s="1343"/>
      <c r="DH41" s="1343"/>
      <c r="DI41" s="1343"/>
      <c r="DJ41" s="1343"/>
      <c r="DK41" s="1343"/>
      <c r="DL41" s="1343"/>
      <c r="DM41" s="2274">
        <f>OFFSET(DM41,0,-1)+1</f>
        <v>1</v>
      </c>
      <c r="DN41" s="2274">
        <f>OFFSET(DN41,0,-1)+1</f>
        <v>2</v>
      </c>
      <c r="DO41" s="2274"/>
      <c r="DP41" s="2274">
        <f>OFFSET(DP41,0,-2)+1</f>
        <v>3</v>
      </c>
      <c r="DQ41" s="2274">
        <f>OFFSET(DQ41,0,-1)+1</f>
        <v>4</v>
      </c>
      <c r="DR41" s="1343"/>
      <c r="DS41" s="1343"/>
      <c r="DT41" s="1343"/>
      <c r="DU41" s="1343"/>
      <c r="DV41" s="1343"/>
      <c r="DW41" s="1343"/>
      <c r="DX41" s="2274">
        <f>OFFSET(DX41,0,-1)+1</f>
        <v>1</v>
      </c>
      <c r="DY41" s="2274">
        <f>OFFSET(DY41,0,-1)+1</f>
        <v>2</v>
      </c>
      <c r="DZ41" s="2274"/>
      <c r="EA41" s="2274">
        <f>OFFSET(EA41,0,-2)+1</f>
        <v>3</v>
      </c>
      <c r="EB41" s="2274">
        <f>OFFSET(EB41,0,-1)+1</f>
        <v>4</v>
      </c>
      <c r="EC41" s="1343"/>
      <c r="ED41" s="1343"/>
      <c r="EE41" s="1343"/>
      <c r="EF41" s="1343"/>
      <c r="EG41" s="1343"/>
      <c r="EH41" s="1343"/>
      <c r="EI41" s="2274">
        <f>OFFSET(EI41,0,-1)+1</f>
        <v>1</v>
      </c>
      <c r="EJ41" s="2274">
        <f>OFFSET(EJ41,0,-1)+1</f>
        <v>2</v>
      </c>
      <c r="EK41" s="2274"/>
      <c r="EL41" s="2669">
        <f>OFFSET(EL41,0,-2)+1</f>
        <v>3</v>
      </c>
      <c r="EM41" s="1247">
        <f>OFFSET(EM41,0,-1)</f>
        <v>3</v>
      </c>
      <c r="EN41" s="1484">
        <f>OFFSET(EN41,0,-1)+1</f>
        <v>4</v>
      </c>
      <c r="EO41" s="513"/>
      <c r="EP41" s="513"/>
      <c r="EQ41" s="513"/>
      <c r="ER41" s="513"/>
      <c r="ES41" s="513"/>
      <c r="ET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123</v>
      </c>
      <c r="U42" s="302"/>
      <c r="V42" s="2244"/>
      <c r="W42" s="2245"/>
      <c r="X42" s="2245"/>
      <c r="Y42" s="2245"/>
      <c r="Z42" s="2245"/>
      <c r="AA42" s="2245"/>
      <c r="AB42" s="2245"/>
      <c r="AC42" s="2245"/>
      <c r="AD42" s="2245"/>
      <c r="AE42" s="2245"/>
      <c r="AF42" s="2246"/>
      <c r="AG42" s="2244" t="str">
        <f>INDEX(PT_DIFFERENTIATION_NTAR,MATCH(A42,PT_DIFFERENTIATION_NTAR_ID,0))</f>
        <v>Тариф на горячую воду (горячее водоснабжение)
</v>
      </c>
      <c r="AH42" s="2245"/>
      <c r="AI42" s="2245"/>
      <c r="AJ42" s="2245"/>
      <c r="AK42" s="2245"/>
      <c r="AL42" s="2245"/>
      <c r="AM42" s="2245"/>
      <c r="AN42" s="2245"/>
      <c r="AO42" s="2245"/>
      <c r="AP42" s="2245"/>
      <c r="AQ42" s="2245"/>
      <c r="AR42" s="2244"/>
      <c r="AS42" s="2245"/>
      <c r="AT42" s="2245"/>
      <c r="AU42" s="2245"/>
      <c r="AV42" s="2245"/>
      <c r="AW42" s="2245"/>
      <c r="AX42" s="2245"/>
      <c r="AY42" s="2245"/>
      <c r="AZ42" s="2245"/>
      <c r="BA42" s="2245"/>
      <c r="BB42" s="2246"/>
      <c r="BC42" s="2244"/>
      <c r="BD42" s="2245"/>
      <c r="BE42" s="2245"/>
      <c r="BF42" s="2245"/>
      <c r="BG42" s="2245"/>
      <c r="BH42" s="2245"/>
      <c r="BI42" s="2245"/>
      <c r="BJ42" s="2245"/>
      <c r="BK42" s="2245"/>
      <c r="BL42" s="2245"/>
      <c r="BM42" s="2246"/>
      <c r="BN42" s="2244"/>
      <c r="BO42" s="2245"/>
      <c r="BP42" s="2245"/>
      <c r="BQ42" s="2245"/>
      <c r="BR42" s="2245"/>
      <c r="BS42" s="2245"/>
      <c r="BT42" s="2245"/>
      <c r="BU42" s="2245"/>
      <c r="BV42" s="2245"/>
      <c r="BW42" s="2245"/>
      <c r="BX42" s="2246"/>
      <c r="BY42" s="2244"/>
      <c r="BZ42" s="2245"/>
      <c r="CA42" s="2245"/>
      <c r="CB42" s="2245"/>
      <c r="CC42" s="2245"/>
      <c r="CD42" s="2245"/>
      <c r="CE42" s="2245"/>
      <c r="CF42" s="2245"/>
      <c r="CG42" s="2245"/>
      <c r="CH42" s="2245"/>
      <c r="CI42" s="2246"/>
      <c r="CJ42" s="2244"/>
      <c r="CK42" s="2245"/>
      <c r="CL42" s="2245"/>
      <c r="CM42" s="2245"/>
      <c r="CN42" s="2245"/>
      <c r="CO42" s="2245"/>
      <c r="CP42" s="2245"/>
      <c r="CQ42" s="2245"/>
      <c r="CR42" s="2245"/>
      <c r="CS42" s="2245"/>
      <c r="CT42" s="2246"/>
      <c r="CU42" s="2244"/>
      <c r="CV42" s="2245"/>
      <c r="CW42" s="2245"/>
      <c r="CX42" s="2245"/>
      <c r="CY42" s="2245"/>
      <c r="CZ42" s="2245"/>
      <c r="DA42" s="2245"/>
      <c r="DB42" s="2245"/>
      <c r="DC42" s="2245"/>
      <c r="DD42" s="2245"/>
      <c r="DE42" s="2246"/>
      <c r="DF42" s="2244"/>
      <c r="DG42" s="2245"/>
      <c r="DH42" s="2245"/>
      <c r="DI42" s="2245"/>
      <c r="DJ42" s="2245"/>
      <c r="DK42" s="2245"/>
      <c r="DL42" s="2245"/>
      <c r="DM42" s="2245"/>
      <c r="DN42" s="2245"/>
      <c r="DO42" s="2245"/>
      <c r="DP42" s="2246"/>
      <c r="DQ42" s="2244"/>
      <c r="DR42" s="2245"/>
      <c r="DS42" s="2245"/>
      <c r="DT42" s="2245"/>
      <c r="DU42" s="2245"/>
      <c r="DV42" s="2245"/>
      <c r="DW42" s="2245"/>
      <c r="DX42" s="2245"/>
      <c r="DY42" s="2245"/>
      <c r="DZ42" s="2245"/>
      <c r="EA42" s="2246"/>
      <c r="EB42" s="2244"/>
      <c r="EC42" s="2245"/>
      <c r="ED42" s="2245"/>
      <c r="EE42" s="2245"/>
      <c r="EF42" s="2245"/>
      <c r="EG42" s="2245"/>
      <c r="EH42" s="2245"/>
      <c r="EI42" s="2245"/>
      <c r="EJ42" s="2245"/>
      <c r="EK42" s="2245"/>
      <c r="EL42" s="2651"/>
      <c r="EM42" s="2246"/>
      <c r="EN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EP42" s="502"/>
      <c r="EQ42" s="502" t="str">
        <f>IF(T42="","",T42)</f>
        <v>Наименование тарифа</v>
      </c>
      <c r="ER42" s="502"/>
      <c r="ES42" s="502"/>
      <c r="ET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400</v>
      </c>
      <c r="U43" s="302"/>
      <c r="V43" s="2244"/>
      <c r="W43" s="2245"/>
      <c r="X43" s="2245"/>
      <c r="Y43" s="2245"/>
      <c r="Z43" s="2245"/>
      <c r="AA43" s="2245"/>
      <c r="AB43" s="2245"/>
      <c r="AC43" s="2245"/>
      <c r="AD43" s="2245"/>
      <c r="AE43" s="2245"/>
      <c r="AF43" s="2246"/>
      <c r="AG43" s="2244" t="str">
        <f>INDEX(PT_DIFFERENTIATION_TER,MATCH(B43,PT_DIFFERENTIATION_TER_ID,0))</f>
        <v>Территория 1</v>
      </c>
      <c r="AH43" s="2245"/>
      <c r="AI43" s="2245"/>
      <c r="AJ43" s="2245"/>
      <c r="AK43" s="2245"/>
      <c r="AL43" s="2245"/>
      <c r="AM43" s="2245"/>
      <c r="AN43" s="2245"/>
      <c r="AO43" s="2245"/>
      <c r="AP43" s="2245"/>
      <c r="AQ43" s="2245"/>
      <c r="AR43" s="2244"/>
      <c r="AS43" s="2245"/>
      <c r="AT43" s="2245"/>
      <c r="AU43" s="2245"/>
      <c r="AV43" s="2245"/>
      <c r="AW43" s="2245"/>
      <c r="AX43" s="2245"/>
      <c r="AY43" s="2245"/>
      <c r="AZ43" s="2245"/>
      <c r="BA43" s="2245"/>
      <c r="BB43" s="2246"/>
      <c r="BC43" s="2244"/>
      <c r="BD43" s="2245"/>
      <c r="BE43" s="2245"/>
      <c r="BF43" s="2245"/>
      <c r="BG43" s="2245"/>
      <c r="BH43" s="2245"/>
      <c r="BI43" s="2245"/>
      <c r="BJ43" s="2245"/>
      <c r="BK43" s="2245"/>
      <c r="BL43" s="2245"/>
      <c r="BM43" s="2246"/>
      <c r="BN43" s="2244"/>
      <c r="BO43" s="2245"/>
      <c r="BP43" s="2245"/>
      <c r="BQ43" s="2245"/>
      <c r="BR43" s="2245"/>
      <c r="BS43" s="2245"/>
      <c r="BT43" s="2245"/>
      <c r="BU43" s="2245"/>
      <c r="BV43" s="2245"/>
      <c r="BW43" s="2245"/>
      <c r="BX43" s="2246"/>
      <c r="BY43" s="2244"/>
      <c r="BZ43" s="2245"/>
      <c r="CA43" s="2245"/>
      <c r="CB43" s="2245"/>
      <c r="CC43" s="2245"/>
      <c r="CD43" s="2245"/>
      <c r="CE43" s="2245"/>
      <c r="CF43" s="2245"/>
      <c r="CG43" s="2245"/>
      <c r="CH43" s="2245"/>
      <c r="CI43" s="2246"/>
      <c r="CJ43" s="2244"/>
      <c r="CK43" s="2245"/>
      <c r="CL43" s="2245"/>
      <c r="CM43" s="2245"/>
      <c r="CN43" s="2245"/>
      <c r="CO43" s="2245"/>
      <c r="CP43" s="2245"/>
      <c r="CQ43" s="2245"/>
      <c r="CR43" s="2245"/>
      <c r="CS43" s="2245"/>
      <c r="CT43" s="2246"/>
      <c r="CU43" s="2244"/>
      <c r="CV43" s="2245"/>
      <c r="CW43" s="2245"/>
      <c r="CX43" s="2245"/>
      <c r="CY43" s="2245"/>
      <c r="CZ43" s="2245"/>
      <c r="DA43" s="2245"/>
      <c r="DB43" s="2245"/>
      <c r="DC43" s="2245"/>
      <c r="DD43" s="2245"/>
      <c r="DE43" s="2246"/>
      <c r="DF43" s="2244"/>
      <c r="DG43" s="2245"/>
      <c r="DH43" s="2245"/>
      <c r="DI43" s="2245"/>
      <c r="DJ43" s="2245"/>
      <c r="DK43" s="2245"/>
      <c r="DL43" s="2245"/>
      <c r="DM43" s="2245"/>
      <c r="DN43" s="2245"/>
      <c r="DO43" s="2245"/>
      <c r="DP43" s="2246"/>
      <c r="DQ43" s="2244"/>
      <c r="DR43" s="2245"/>
      <c r="DS43" s="2245"/>
      <c r="DT43" s="2245"/>
      <c r="DU43" s="2245"/>
      <c r="DV43" s="2245"/>
      <c r="DW43" s="2245"/>
      <c r="DX43" s="2245"/>
      <c r="DY43" s="2245"/>
      <c r="DZ43" s="2245"/>
      <c r="EA43" s="2246"/>
      <c r="EB43" s="2244"/>
      <c r="EC43" s="2245"/>
      <c r="ED43" s="2245"/>
      <c r="EE43" s="2245"/>
      <c r="EF43" s="2245"/>
      <c r="EG43" s="2245"/>
      <c r="EH43" s="2245"/>
      <c r="EI43" s="2245"/>
      <c r="EJ43" s="2245"/>
      <c r="EK43" s="2245"/>
      <c r="EL43" s="2651"/>
      <c r="EM43" s="2246"/>
      <c r="EN43" s="1260" t="s">
        <v>401</v>
      </c>
      <c r="EP43" s="502"/>
      <c r="EQ43" s="502" t="str">
        <f>IF(T43="","",T43)</f>
        <v>Территория действия тарифа</v>
      </c>
      <c r="ER43" s="502"/>
      <c r="ES43" s="502"/>
      <c r="ET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530</v>
      </c>
      <c r="U44" s="302"/>
      <c r="V44" s="2244"/>
      <c r="W44" s="2245"/>
      <c r="X44" s="2245"/>
      <c r="Y44" s="2245"/>
      <c r="Z44" s="2245"/>
      <c r="AA44" s="2245"/>
      <c r="AB44" s="2245"/>
      <c r="AC44" s="2245"/>
      <c r="AD44" s="2245"/>
      <c r="AE44" s="2245"/>
      <c r="AF44" s="2246"/>
      <c r="AG44" s="2244" t="str">
        <f>INDEX(PT_DIFFERENTIATION_CS,MATCH(C44,PT_DIFFERENTIATION_CS_ID,0))</f>
        <v>без дифференциации</v>
      </c>
      <c r="AH44" s="2245"/>
      <c r="AI44" s="2245"/>
      <c r="AJ44" s="2245"/>
      <c r="AK44" s="2245"/>
      <c r="AL44" s="2245"/>
      <c r="AM44" s="2245"/>
      <c r="AN44" s="2245"/>
      <c r="AO44" s="2245"/>
      <c r="AP44" s="2245"/>
      <c r="AQ44" s="2245"/>
      <c r="AR44" s="2244"/>
      <c r="AS44" s="2245"/>
      <c r="AT44" s="2245"/>
      <c r="AU44" s="2245"/>
      <c r="AV44" s="2245"/>
      <c r="AW44" s="2245"/>
      <c r="AX44" s="2245"/>
      <c r="AY44" s="2245"/>
      <c r="AZ44" s="2245"/>
      <c r="BA44" s="2245"/>
      <c r="BB44" s="2246"/>
      <c r="BC44" s="2244"/>
      <c r="BD44" s="2245"/>
      <c r="BE44" s="2245"/>
      <c r="BF44" s="2245"/>
      <c r="BG44" s="2245"/>
      <c r="BH44" s="2245"/>
      <c r="BI44" s="2245"/>
      <c r="BJ44" s="2245"/>
      <c r="BK44" s="2245"/>
      <c r="BL44" s="2245"/>
      <c r="BM44" s="2246"/>
      <c r="BN44" s="2244"/>
      <c r="BO44" s="2245"/>
      <c r="BP44" s="2245"/>
      <c r="BQ44" s="2245"/>
      <c r="BR44" s="2245"/>
      <c r="BS44" s="2245"/>
      <c r="BT44" s="2245"/>
      <c r="BU44" s="2245"/>
      <c r="BV44" s="2245"/>
      <c r="BW44" s="2245"/>
      <c r="BX44" s="2246"/>
      <c r="BY44" s="2244"/>
      <c r="BZ44" s="2245"/>
      <c r="CA44" s="2245"/>
      <c r="CB44" s="2245"/>
      <c r="CC44" s="2245"/>
      <c r="CD44" s="2245"/>
      <c r="CE44" s="2245"/>
      <c r="CF44" s="2245"/>
      <c r="CG44" s="2245"/>
      <c r="CH44" s="2245"/>
      <c r="CI44" s="2246"/>
      <c r="CJ44" s="2244"/>
      <c r="CK44" s="2245"/>
      <c r="CL44" s="2245"/>
      <c r="CM44" s="2245"/>
      <c r="CN44" s="2245"/>
      <c r="CO44" s="2245"/>
      <c r="CP44" s="2245"/>
      <c r="CQ44" s="2245"/>
      <c r="CR44" s="2245"/>
      <c r="CS44" s="2245"/>
      <c r="CT44" s="2246"/>
      <c r="CU44" s="2244"/>
      <c r="CV44" s="2245"/>
      <c r="CW44" s="2245"/>
      <c r="CX44" s="2245"/>
      <c r="CY44" s="2245"/>
      <c r="CZ44" s="2245"/>
      <c r="DA44" s="2245"/>
      <c r="DB44" s="2245"/>
      <c r="DC44" s="2245"/>
      <c r="DD44" s="2245"/>
      <c r="DE44" s="2246"/>
      <c r="DF44" s="2244"/>
      <c r="DG44" s="2245"/>
      <c r="DH44" s="2245"/>
      <c r="DI44" s="2245"/>
      <c r="DJ44" s="2245"/>
      <c r="DK44" s="2245"/>
      <c r="DL44" s="2245"/>
      <c r="DM44" s="2245"/>
      <c r="DN44" s="2245"/>
      <c r="DO44" s="2245"/>
      <c r="DP44" s="2246"/>
      <c r="DQ44" s="2244"/>
      <c r="DR44" s="2245"/>
      <c r="DS44" s="2245"/>
      <c r="DT44" s="2245"/>
      <c r="DU44" s="2245"/>
      <c r="DV44" s="2245"/>
      <c r="DW44" s="2245"/>
      <c r="DX44" s="2245"/>
      <c r="DY44" s="2245"/>
      <c r="DZ44" s="2245"/>
      <c r="EA44" s="2246"/>
      <c r="EB44" s="2244"/>
      <c r="EC44" s="2245"/>
      <c r="ED44" s="2245"/>
      <c r="EE44" s="2245"/>
      <c r="EF44" s="2245"/>
      <c r="EG44" s="2245"/>
      <c r="EH44" s="2245"/>
      <c r="EI44" s="2245"/>
      <c r="EJ44" s="2245"/>
      <c r="EK44" s="2245"/>
      <c r="EL44" s="2651"/>
      <c r="EM44" s="2246"/>
      <c r="EN44" s="1260" t="s">
        <v>531</v>
      </c>
      <c r="EP44" s="502"/>
      <c r="EQ44" s="502" t="str">
        <f>IF(T44="","",T44)</f>
        <v>Наименование централизованной системы горячего водоснабжения</v>
      </c>
      <c r="ER44" s="502"/>
      <c r="ES44" s="502"/>
      <c r="ET44" s="1157">
        <v>23</v>
      </c>
    </row>
    <row customHeight="1" ht="24">
      <c r="A45" s="1365" t="s">
        <v>251</v>
      </c>
      <c r="B45" s="1365" t="s">
        <v>252</v>
      </c>
      <c r="C45" s="1365" t="s">
        <v>253</v>
      </c>
      <c r="D45" s="1365" t="s">
        <v>543</v>
      </c>
      <c r="E45" s="2261"/>
      <c r="F45" s="2261"/>
      <c r="G45" s="2261"/>
      <c r="H45" s="2261"/>
      <c r="I45" s="2258" t="str">
        <f>S44&amp;".1"</f>
        <v>1.1.1.1</v>
      </c>
      <c r="J45" s="1365"/>
      <c r="K45" s="1365"/>
      <c r="L45" s="1366"/>
      <c r="P45" s="2259">
        <v>1</v>
      </c>
      <c r="Q45" s="1483"/>
      <c r="R45" s="358"/>
      <c r="S45" s="1495" t="str">
        <f>$I45</f>
        <v>1.1.1.1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2"/>
      <c r="AS45" s="2353"/>
      <c r="AT45" s="2353"/>
      <c r="AU45" s="2353"/>
      <c r="AV45" s="2353"/>
      <c r="AW45" s="2353"/>
      <c r="AX45" s="2353"/>
      <c r="AY45" s="2353"/>
      <c r="AZ45" s="2353"/>
      <c r="BA45" s="2353"/>
      <c r="BB45" s="2354"/>
      <c r="BC45" s="2352"/>
      <c r="BD45" s="2353"/>
      <c r="BE45" s="2353"/>
      <c r="BF45" s="2353"/>
      <c r="BG45" s="2353"/>
      <c r="BH45" s="2353"/>
      <c r="BI45" s="2353"/>
      <c r="BJ45" s="2353"/>
      <c r="BK45" s="2353"/>
      <c r="BL45" s="2353"/>
      <c r="BM45" s="2354"/>
      <c r="BN45" s="2352"/>
      <c r="BO45" s="2353"/>
      <c r="BP45" s="2353"/>
      <c r="BQ45" s="2353"/>
      <c r="BR45" s="2353"/>
      <c r="BS45" s="2353"/>
      <c r="BT45" s="2353"/>
      <c r="BU45" s="2353"/>
      <c r="BV45" s="2353"/>
      <c r="BW45" s="2353"/>
      <c r="BX45" s="2354"/>
      <c r="BY45" s="2352"/>
      <c r="BZ45" s="2353"/>
      <c r="CA45" s="2353"/>
      <c r="CB45" s="2353"/>
      <c r="CC45" s="2353"/>
      <c r="CD45" s="2353"/>
      <c r="CE45" s="2353"/>
      <c r="CF45" s="2353"/>
      <c r="CG45" s="2353"/>
      <c r="CH45" s="2353"/>
      <c r="CI45" s="2354"/>
      <c r="CJ45" s="2352"/>
      <c r="CK45" s="2353"/>
      <c r="CL45" s="2353"/>
      <c r="CM45" s="2353"/>
      <c r="CN45" s="2353"/>
      <c r="CO45" s="2353"/>
      <c r="CP45" s="2353"/>
      <c r="CQ45" s="2353"/>
      <c r="CR45" s="2353"/>
      <c r="CS45" s="2353"/>
      <c r="CT45" s="2354"/>
      <c r="CU45" s="2352"/>
      <c r="CV45" s="2353"/>
      <c r="CW45" s="2353"/>
      <c r="CX45" s="2353"/>
      <c r="CY45" s="2353"/>
      <c r="CZ45" s="2353"/>
      <c r="DA45" s="2353"/>
      <c r="DB45" s="2353"/>
      <c r="DC45" s="2353"/>
      <c r="DD45" s="2353"/>
      <c r="DE45" s="2354"/>
      <c r="DF45" s="2352"/>
      <c r="DG45" s="2353"/>
      <c r="DH45" s="2353"/>
      <c r="DI45" s="2353"/>
      <c r="DJ45" s="2353"/>
      <c r="DK45" s="2353"/>
      <c r="DL45" s="2353"/>
      <c r="DM45" s="2353"/>
      <c r="DN45" s="2353"/>
      <c r="DO45" s="2353"/>
      <c r="DP45" s="2354"/>
      <c r="DQ45" s="2352"/>
      <c r="DR45" s="2353"/>
      <c r="DS45" s="2353"/>
      <c r="DT45" s="2353"/>
      <c r="DU45" s="2353"/>
      <c r="DV45" s="2353"/>
      <c r="DW45" s="2353"/>
      <c r="DX45" s="2353"/>
      <c r="DY45" s="2353"/>
      <c r="DZ45" s="2353"/>
      <c r="EA45" s="2354"/>
      <c r="EB45" s="2352"/>
      <c r="EC45" s="2353"/>
      <c r="ED45" s="2353"/>
      <c r="EE45" s="2353"/>
      <c r="EF45" s="2353"/>
      <c r="EG45" s="2353"/>
      <c r="EH45" s="2353"/>
      <c r="EI45" s="2353"/>
      <c r="EJ45" s="2353"/>
      <c r="EK45" s="2353"/>
      <c r="EL45" s="2652"/>
      <c r="EM45" s="2357"/>
      <c r="EN45" s="1260" t="s">
        <v>484</v>
      </c>
      <c r="EP45" s="502"/>
      <c r="EQ45" s="502" t="str">
        <f>IF(T45="","",T45)</f>
        <v>Наименование признака дифференциации</v>
      </c>
      <c r="ER45" s="502"/>
      <c r="ES45" s="502"/>
      <c r="ET45" s="1157">
        <v>23</v>
      </c>
    </row>
    <row customHeight="1" ht="24">
      <c r="A46" s="1365" t="s">
        <v>251</v>
      </c>
      <c r="B46" s="1365" t="s">
        <v>252</v>
      </c>
      <c r="C46" s="1365" t="s">
        <v>253</v>
      </c>
      <c r="D46" s="1365" t="s">
        <v>543</v>
      </c>
      <c r="E46" s="2261"/>
      <c r="F46" s="2261"/>
      <c r="G46" s="2261"/>
      <c r="H46" s="2261"/>
      <c r="I46" s="2288"/>
      <c r="J46" s="2258" t="str">
        <f>I45&amp;".1"</f>
        <v>1.1.1.1.1</v>
      </c>
      <c r="K46" s="1365"/>
      <c r="L46" s="1366" t="s">
        <v>409</v>
      </c>
      <c r="P46" s="2259"/>
      <c r="Q46" s="2259">
        <v>1</v>
      </c>
      <c r="R46" s="359"/>
      <c r="S46" s="1495" t="str">
        <f>$J46</f>
        <v>1.1.1.1.1</v>
      </c>
      <c r="T46" s="288" t="s">
        <v>410</v>
      </c>
      <c r="U46" s="302"/>
      <c r="V46" s="2247"/>
      <c r="W46" s="2248"/>
      <c r="X46" s="2248"/>
      <c r="Y46" s="2248"/>
      <c r="Z46" s="2248"/>
      <c r="AA46" s="2248"/>
      <c r="AB46" s="2248"/>
      <c r="AC46" s="2248"/>
      <c r="AD46" s="2248"/>
      <c r="AE46" s="2248"/>
      <c r="AF46" s="2249"/>
      <c r="AG46" s="2247" t="s">
        <v>544</v>
      </c>
      <c r="AH46" s="2248"/>
      <c r="AI46" s="2248"/>
      <c r="AJ46" s="2248"/>
      <c r="AK46" s="2248"/>
      <c r="AL46" s="2248"/>
      <c r="AM46" s="2248"/>
      <c r="AN46" s="2248"/>
      <c r="AO46" s="2248"/>
      <c r="AP46" s="2248"/>
      <c r="AQ46" s="2248"/>
      <c r="AR46" s="2247"/>
      <c r="AS46" s="2248"/>
      <c r="AT46" s="2248"/>
      <c r="AU46" s="2248"/>
      <c r="AV46" s="2248"/>
      <c r="AW46" s="2248"/>
      <c r="AX46" s="2248"/>
      <c r="AY46" s="2248"/>
      <c r="AZ46" s="2248"/>
      <c r="BA46" s="2248"/>
      <c r="BB46" s="2249"/>
      <c r="BC46" s="2247"/>
      <c r="BD46" s="2248"/>
      <c r="BE46" s="2248"/>
      <c r="BF46" s="2248"/>
      <c r="BG46" s="2248"/>
      <c r="BH46" s="2248"/>
      <c r="BI46" s="2248"/>
      <c r="BJ46" s="2248"/>
      <c r="BK46" s="2248"/>
      <c r="BL46" s="2248"/>
      <c r="BM46" s="2249"/>
      <c r="BN46" s="2247"/>
      <c r="BO46" s="2248"/>
      <c r="BP46" s="2248"/>
      <c r="BQ46" s="2248"/>
      <c r="BR46" s="2248"/>
      <c r="BS46" s="2248"/>
      <c r="BT46" s="2248"/>
      <c r="BU46" s="2248"/>
      <c r="BV46" s="2248"/>
      <c r="BW46" s="2248"/>
      <c r="BX46" s="2249"/>
      <c r="BY46" s="2247"/>
      <c r="BZ46" s="2248"/>
      <c r="CA46" s="2248"/>
      <c r="CB46" s="2248"/>
      <c r="CC46" s="2248"/>
      <c r="CD46" s="2248"/>
      <c r="CE46" s="2248"/>
      <c r="CF46" s="2248"/>
      <c r="CG46" s="2248"/>
      <c r="CH46" s="2248"/>
      <c r="CI46" s="2249"/>
      <c r="CJ46" s="2247"/>
      <c r="CK46" s="2248"/>
      <c r="CL46" s="2248"/>
      <c r="CM46" s="2248"/>
      <c r="CN46" s="2248"/>
      <c r="CO46" s="2248"/>
      <c r="CP46" s="2248"/>
      <c r="CQ46" s="2248"/>
      <c r="CR46" s="2248"/>
      <c r="CS46" s="2248"/>
      <c r="CT46" s="2249"/>
      <c r="CU46" s="2247"/>
      <c r="CV46" s="2248"/>
      <c r="CW46" s="2248"/>
      <c r="CX46" s="2248"/>
      <c r="CY46" s="2248"/>
      <c r="CZ46" s="2248"/>
      <c r="DA46" s="2248"/>
      <c r="DB46" s="2248"/>
      <c r="DC46" s="2248"/>
      <c r="DD46" s="2248"/>
      <c r="DE46" s="2249"/>
      <c r="DF46" s="2247"/>
      <c r="DG46" s="2248"/>
      <c r="DH46" s="2248"/>
      <c r="DI46" s="2248"/>
      <c r="DJ46" s="2248"/>
      <c r="DK46" s="2248"/>
      <c r="DL46" s="2248"/>
      <c r="DM46" s="2248"/>
      <c r="DN46" s="2248"/>
      <c r="DO46" s="2248"/>
      <c r="DP46" s="2249"/>
      <c r="DQ46" s="2247"/>
      <c r="DR46" s="2248"/>
      <c r="DS46" s="2248"/>
      <c r="DT46" s="2248"/>
      <c r="DU46" s="2248"/>
      <c r="DV46" s="2248"/>
      <c r="DW46" s="2248"/>
      <c r="DX46" s="2248"/>
      <c r="DY46" s="2248"/>
      <c r="DZ46" s="2248"/>
      <c r="EA46" s="2249"/>
      <c r="EB46" s="2247"/>
      <c r="EC46" s="2248"/>
      <c r="ED46" s="2248"/>
      <c r="EE46" s="2248"/>
      <c r="EF46" s="2248"/>
      <c r="EG46" s="2248"/>
      <c r="EH46" s="2248"/>
      <c r="EI46" s="2248"/>
      <c r="EJ46" s="2248"/>
      <c r="EK46" s="2248"/>
      <c r="EL46" s="2653"/>
      <c r="EM46" s="2249"/>
      <c r="EN46" s="1309" t="s">
        <v>485</v>
      </c>
      <c r="EP46" s="502"/>
      <c r="EQ46" s="502" t="str">
        <f>IF(T46="","",T46)</f>
        <v>Группа потребителей</v>
      </c>
      <c r="ER46" s="502"/>
      <c r="ES46" s="502"/>
      <c r="ET46" s="1157">
        <v>23</v>
      </c>
    </row>
    <row customHeight="1" ht="24">
      <c r="A47" s="1365" t="s">
        <v>251</v>
      </c>
      <c r="B47" s="1365" t="s">
        <v>252</v>
      </c>
      <c r="C47" s="1365" t="s">
        <v>253</v>
      </c>
      <c r="D47" s="1365" t="s">
        <v>543</v>
      </c>
      <c r="E47" s="2261"/>
      <c r="F47" s="2261"/>
      <c r="G47" s="2261"/>
      <c r="H47" s="2261"/>
      <c r="I47" s="2288"/>
      <c r="J47" s="2288"/>
      <c r="K47" s="2258" t="str">
        <f>J46&amp;".1"</f>
        <v>1.1.1.1.1.1</v>
      </c>
      <c r="L47" s="1366"/>
      <c r="P47" s="2259"/>
      <c r="Q47" s="2259"/>
      <c r="R47" s="359">
        <v>1</v>
      </c>
      <c r="S47" s="1495" t="str">
        <f>$K47</f>
        <v>1.1.1.1.1.1</v>
      </c>
      <c r="T47" s="1439"/>
      <c r="U47" s="302"/>
      <c r="V47" s="753"/>
      <c r="W47" s="753"/>
      <c r="X47" s="753"/>
      <c r="Y47" s="753"/>
      <c r="Z47" s="753"/>
      <c r="AA47" s="753"/>
      <c r="AB47" s="753"/>
      <c r="AC47" s="2604"/>
      <c r="AD47" s="2109" t="s">
        <v>65</v>
      </c>
      <c r="AE47" s="2289"/>
      <c r="AF47" s="2109" t="s">
        <v>65</v>
      </c>
      <c r="AG47" s="753">
        <v>337.49</v>
      </c>
      <c r="AH47" s="753">
        <v>103.59</v>
      </c>
      <c r="AI47" s="753"/>
      <c r="AJ47" s="753"/>
      <c r="AK47" s="753">
        <v>3898.28</v>
      </c>
      <c r="AL47" s="753"/>
      <c r="AM47" s="753"/>
      <c r="AN47" s="2604">
        <v>46023</v>
      </c>
      <c r="AO47" s="2109" t="s">
        <v>65</v>
      </c>
      <c r="AP47" s="2289">
        <v>46203</v>
      </c>
      <c r="AQ47" s="2109" t="s">
        <v>65</v>
      </c>
      <c r="AR47" s="753">
        <v>509.09</v>
      </c>
      <c r="AS47" s="753">
        <v>173.23</v>
      </c>
      <c r="AT47" s="753"/>
      <c r="AU47" s="753"/>
      <c r="AV47" s="753">
        <v>5597.71</v>
      </c>
      <c r="AW47" s="753"/>
      <c r="AX47" s="753"/>
      <c r="AY47" s="2604">
        <v>46204</v>
      </c>
      <c r="AZ47" s="2109" t="s">
        <v>65</v>
      </c>
      <c r="BA47" s="2289">
        <v>46387</v>
      </c>
      <c r="BB47" s="2109" t="s">
        <v>65</v>
      </c>
      <c r="BC47" s="753">
        <v>509.09</v>
      </c>
      <c r="BD47" s="753">
        <v>173.23</v>
      </c>
      <c r="BE47" s="753"/>
      <c r="BF47" s="753"/>
      <c r="BG47" s="753">
        <v>5597.71</v>
      </c>
      <c r="BH47" s="753"/>
      <c r="BI47" s="753"/>
      <c r="BJ47" s="2604">
        <v>46388</v>
      </c>
      <c r="BK47" s="2109" t="s">
        <v>65</v>
      </c>
      <c r="BL47" s="2289">
        <v>46568</v>
      </c>
      <c r="BM47" s="2109" t="s">
        <v>65</v>
      </c>
      <c r="BN47" s="753">
        <v>519.41</v>
      </c>
      <c r="BO47" s="753">
        <v>175</v>
      </c>
      <c r="BP47" s="753"/>
      <c r="BQ47" s="753"/>
      <c r="BR47" s="753">
        <v>5740.19</v>
      </c>
      <c r="BS47" s="753"/>
      <c r="BT47" s="753"/>
      <c r="BU47" s="2604">
        <v>46569</v>
      </c>
      <c r="BV47" s="2109" t="s">
        <v>65</v>
      </c>
      <c r="BW47" s="2289">
        <v>46752</v>
      </c>
      <c r="BX47" s="2109" t="s">
        <v>65</v>
      </c>
      <c r="BY47" s="753">
        <v>519.41</v>
      </c>
      <c r="BZ47" s="753">
        <v>175</v>
      </c>
      <c r="CA47" s="753"/>
      <c r="CB47" s="753"/>
      <c r="CC47" s="753">
        <v>5740.19</v>
      </c>
      <c r="CD47" s="753"/>
      <c r="CE47" s="753"/>
      <c r="CF47" s="2604">
        <v>46753</v>
      </c>
      <c r="CG47" s="2109" t="s">
        <v>65</v>
      </c>
      <c r="CH47" s="2289">
        <v>46934</v>
      </c>
      <c r="CI47" s="2109" t="s">
        <v>65</v>
      </c>
      <c r="CJ47" s="753">
        <v>537.67</v>
      </c>
      <c r="CK47" s="753">
        <v>179.74</v>
      </c>
      <c r="CL47" s="753"/>
      <c r="CM47" s="753"/>
      <c r="CN47" s="753">
        <v>5965.51</v>
      </c>
      <c r="CO47" s="753"/>
      <c r="CP47" s="753"/>
      <c r="CQ47" s="2604">
        <v>46935</v>
      </c>
      <c r="CR47" s="2109" t="s">
        <v>65</v>
      </c>
      <c r="CS47" s="2289">
        <v>47118</v>
      </c>
      <c r="CT47" s="2109" t="s">
        <v>65</v>
      </c>
      <c r="CU47" s="753">
        <v>537.67</v>
      </c>
      <c r="CV47" s="753">
        <v>184.74</v>
      </c>
      <c r="CW47" s="753"/>
      <c r="CX47" s="753"/>
      <c r="CY47" s="753">
        <v>6199.91</v>
      </c>
      <c r="CZ47" s="753"/>
      <c r="DA47" s="753"/>
      <c r="DB47" s="2604">
        <v>47119</v>
      </c>
      <c r="DC47" s="2109" t="s">
        <v>65</v>
      </c>
      <c r="DD47" s="2289">
        <v>47299</v>
      </c>
      <c r="DE47" s="2109" t="s">
        <v>65</v>
      </c>
      <c r="DF47" s="753">
        <v>556.73</v>
      </c>
      <c r="DG47" s="753">
        <v>100.7</v>
      </c>
      <c r="DH47" s="753"/>
      <c r="DI47" s="753"/>
      <c r="DJ47" s="753">
        <v>4272.71</v>
      </c>
      <c r="DK47" s="753"/>
      <c r="DL47" s="753"/>
      <c r="DM47" s="2604">
        <v>47300</v>
      </c>
      <c r="DN47" s="2109" t="s">
        <v>65</v>
      </c>
      <c r="DO47" s="2289">
        <v>47483</v>
      </c>
      <c r="DP47" s="2109" t="s">
        <v>65</v>
      </c>
      <c r="DQ47" s="753">
        <v>556.73</v>
      </c>
      <c r="DR47" s="753">
        <v>184.74</v>
      </c>
      <c r="DS47" s="753"/>
      <c r="DT47" s="753"/>
      <c r="DU47" s="753">
        <v>6199.91</v>
      </c>
      <c r="DV47" s="753"/>
      <c r="DW47" s="753"/>
      <c r="DX47" s="2604">
        <v>47484</v>
      </c>
      <c r="DY47" s="2109" t="s">
        <v>65</v>
      </c>
      <c r="DZ47" s="2289">
        <v>47664</v>
      </c>
      <c r="EA47" s="2109" t="s">
        <v>65</v>
      </c>
      <c r="EB47" s="753">
        <v>576.6</v>
      </c>
      <c r="EC47" s="753">
        <v>189.98</v>
      </c>
      <c r="ED47" s="753"/>
      <c r="EE47" s="753"/>
      <c r="EF47" s="753">
        <v>6443.73</v>
      </c>
      <c r="EG47" s="753"/>
      <c r="EH47" s="753"/>
      <c r="EI47" s="2604">
        <v>47665</v>
      </c>
      <c r="EJ47" s="2109" t="s">
        <v>65</v>
      </c>
      <c r="EK47" s="2289">
        <v>47848</v>
      </c>
      <c r="EL47" s="2109" t="s">
        <v>65</v>
      </c>
      <c r="EM47" s="1440"/>
      <c r="EN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13">
        <f>STRCHECKDATE(V48:EM48)</f>
      </c>
      <c r="EP47" s="502"/>
      <c r="EQ47" s="502" t="str">
        <f>IF(T47="","",T47)</f>
        <v/>
      </c>
      <c r="ER47" s="502"/>
      <c r="ES47" s="502"/>
      <c r="ET47" s="1157">
        <v>23</v>
      </c>
    </row>
    <row customHeight="1" ht="0">
      <c r="A48" s="1365" t="s">
        <v>251</v>
      </c>
      <c r="B48" s="1365" t="s">
        <v>252</v>
      </c>
      <c r="C48" s="1365" t="s">
        <v>253</v>
      </c>
      <c r="D48" s="1365" t="s">
        <v>543</v>
      </c>
      <c r="E48" s="2261"/>
      <c r="F48" s="2261"/>
      <c r="G48" s="2261"/>
      <c r="H48" s="2261"/>
      <c r="I48" s="2288"/>
      <c r="J48" s="2288"/>
      <c r="K48" s="2258"/>
      <c r="L48" s="1366"/>
      <c r="P48" s="2259"/>
      <c r="Q48" s="2259"/>
      <c r="R48" s="359"/>
      <c r="S48" s="1492"/>
      <c r="T48" s="302"/>
      <c r="U48" s="302"/>
      <c r="V48" s="327"/>
      <c r="W48" s="327"/>
      <c r="X48" s="327"/>
      <c r="Y48" s="327"/>
      <c r="Z48" s="327"/>
      <c r="AA48" s="327"/>
      <c r="AB48" s="327"/>
      <c r="AC48" s="2311"/>
      <c r="AD48" s="2109"/>
      <c r="AE48" s="2290"/>
      <c r="AF48" s="2109"/>
      <c r="AG48" s="327"/>
      <c r="AH48" s="327"/>
      <c r="AI48" s="327"/>
      <c r="AJ48" s="327"/>
      <c r="AK48" s="327"/>
      <c r="AL48" s="327"/>
      <c r="AM48" s="327"/>
      <c r="AN48" s="2268"/>
      <c r="AO48" s="2109"/>
      <c r="AP48" s="2290"/>
      <c r="AQ48" s="2109"/>
      <c r="AR48" s="327"/>
      <c r="AS48" s="327"/>
      <c r="AT48" s="327"/>
      <c r="AU48" s="327"/>
      <c r="AV48" s="327"/>
      <c r="AW48" s="327"/>
      <c r="AX48" s="327"/>
      <c r="AY48" s="2311"/>
      <c r="AZ48" s="2109"/>
      <c r="BA48" s="2290"/>
      <c r="BB48" s="2109"/>
      <c r="BC48" s="327"/>
      <c r="BD48" s="327"/>
      <c r="BE48" s="327"/>
      <c r="BF48" s="327"/>
      <c r="BG48" s="327"/>
      <c r="BH48" s="327"/>
      <c r="BI48" s="327"/>
      <c r="BJ48" s="2311"/>
      <c r="BK48" s="2109"/>
      <c r="BL48" s="2290"/>
      <c r="BM48" s="2109"/>
      <c r="BN48" s="327"/>
      <c r="BO48" s="327"/>
      <c r="BP48" s="327"/>
      <c r="BQ48" s="327"/>
      <c r="BR48" s="327"/>
      <c r="BS48" s="327"/>
      <c r="BT48" s="327"/>
      <c r="BU48" s="2311"/>
      <c r="BV48" s="2109"/>
      <c r="BW48" s="2290"/>
      <c r="BX48" s="2109"/>
      <c r="BY48" s="327"/>
      <c r="BZ48" s="327"/>
      <c r="CA48" s="327"/>
      <c r="CB48" s="327"/>
      <c r="CC48" s="327"/>
      <c r="CD48" s="327"/>
      <c r="CE48" s="327"/>
      <c r="CF48" s="2311"/>
      <c r="CG48" s="2109"/>
      <c r="CH48" s="2290"/>
      <c r="CI48" s="2109"/>
      <c r="CJ48" s="327"/>
      <c r="CK48" s="327"/>
      <c r="CL48" s="327"/>
      <c r="CM48" s="327"/>
      <c r="CN48" s="327"/>
      <c r="CO48" s="327"/>
      <c r="CP48" s="327"/>
      <c r="CQ48" s="2311"/>
      <c r="CR48" s="2109"/>
      <c r="CS48" s="2290"/>
      <c r="CT48" s="2109"/>
      <c r="CU48" s="327"/>
      <c r="CV48" s="327"/>
      <c r="CW48" s="327"/>
      <c r="CX48" s="327"/>
      <c r="CY48" s="327"/>
      <c r="CZ48" s="327"/>
      <c r="DA48" s="327"/>
      <c r="DB48" s="2311"/>
      <c r="DC48" s="2109"/>
      <c r="DD48" s="2290"/>
      <c r="DE48" s="2109"/>
      <c r="DF48" s="327"/>
      <c r="DG48" s="327"/>
      <c r="DH48" s="327"/>
      <c r="DI48" s="327"/>
      <c r="DJ48" s="327"/>
      <c r="DK48" s="327"/>
      <c r="DL48" s="327"/>
      <c r="DM48" s="2311"/>
      <c r="DN48" s="2109"/>
      <c r="DO48" s="2290"/>
      <c r="DP48" s="2109"/>
      <c r="DQ48" s="327"/>
      <c r="DR48" s="327"/>
      <c r="DS48" s="327"/>
      <c r="DT48" s="327"/>
      <c r="DU48" s="327"/>
      <c r="DV48" s="327"/>
      <c r="DW48" s="327"/>
      <c r="DX48" s="2311"/>
      <c r="DY48" s="2109"/>
      <c r="DZ48" s="2290"/>
      <c r="EA48" s="2109"/>
      <c r="EB48" s="327"/>
      <c r="EC48" s="327"/>
      <c r="ED48" s="327"/>
      <c r="EE48" s="327"/>
      <c r="EF48" s="327"/>
      <c r="EG48" s="327"/>
      <c r="EH48" s="327"/>
      <c r="EI48" s="2311"/>
      <c r="EJ48" s="2109"/>
      <c r="EK48" s="2290"/>
      <c r="EL48" s="2109"/>
      <c r="EM48" s="1441"/>
      <c r="EN48" s="2351"/>
      <c r="EP48" s="502"/>
      <c r="EQ48" s="502" t="str">
        <f>IF(T48="","",T48)</f>
        <v/>
      </c>
      <c r="ER48" s="502"/>
      <c r="ES48" s="502"/>
      <c r="ET48" s="1157">
        <v>0</v>
      </c>
    </row>
    <row customHeight="1" ht="21">
      <c r="A49" s="1365" t="s">
        <v>251</v>
      </c>
      <c r="B49" s="1365" t="s">
        <v>252</v>
      </c>
      <c r="C49" s="1365" t="s">
        <v>253</v>
      </c>
      <c r="D49" s="1365" t="s">
        <v>543</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2642"/>
      <c r="AS49" s="2642"/>
      <c r="AT49" s="2642"/>
      <c r="AU49" s="2642"/>
      <c r="AV49" s="2642"/>
      <c r="AW49" s="2642"/>
      <c r="AX49" s="2642"/>
      <c r="AY49" s="2642"/>
      <c r="AZ49" s="2642"/>
      <c r="BA49" s="2642"/>
      <c r="BB49" s="2642"/>
      <c r="BC49" s="2642"/>
      <c r="BD49" s="2642"/>
      <c r="BE49" s="2642"/>
      <c r="BF49" s="2642"/>
      <c r="BG49" s="2642"/>
      <c r="BH49" s="2642"/>
      <c r="BI49" s="2642"/>
      <c r="BJ49" s="2642"/>
      <c r="BK49" s="2642"/>
      <c r="BL49" s="2642"/>
      <c r="BM49" s="2642"/>
      <c r="BN49" s="2642"/>
      <c r="BO49" s="2642"/>
      <c r="BP49" s="2642"/>
      <c r="BQ49" s="2642"/>
      <c r="BR49" s="2642"/>
      <c r="BS49" s="2642"/>
      <c r="BT49" s="2642"/>
      <c r="BU49" s="2642"/>
      <c r="BV49" s="2642"/>
      <c r="BW49" s="2642"/>
      <c r="BX49" s="2642"/>
      <c r="BY49" s="2642"/>
      <c r="BZ49" s="2642"/>
      <c r="CA49" s="2642"/>
      <c r="CB49" s="2642"/>
      <c r="CC49" s="2642"/>
      <c r="CD49" s="2642"/>
      <c r="CE49" s="2642"/>
      <c r="CF49" s="2642"/>
      <c r="CG49" s="2642"/>
      <c r="CH49" s="2642"/>
      <c r="CI49" s="2642"/>
      <c r="CJ49" s="2642"/>
      <c r="CK49" s="2642"/>
      <c r="CL49" s="2642"/>
      <c r="CM49" s="2642"/>
      <c r="CN49" s="2642"/>
      <c r="CO49" s="2642"/>
      <c r="CP49" s="2642"/>
      <c r="CQ49" s="2642"/>
      <c r="CR49" s="2642"/>
      <c r="CS49" s="2642"/>
      <c r="CT49" s="2642"/>
      <c r="CU49" s="2642"/>
      <c r="CV49" s="2642"/>
      <c r="CW49" s="2642"/>
      <c r="CX49" s="2642"/>
      <c r="CY49" s="2642"/>
      <c r="CZ49" s="2642"/>
      <c r="DA49" s="2642"/>
      <c r="DB49" s="2642"/>
      <c r="DC49" s="2642"/>
      <c r="DD49" s="2642"/>
      <c r="DE49" s="2642"/>
      <c r="DF49" s="2642"/>
      <c r="DG49" s="2642"/>
      <c r="DH49" s="2642"/>
      <c r="DI49" s="2642"/>
      <c r="DJ49" s="2642"/>
      <c r="DK49" s="2642"/>
      <c r="DL49" s="2642"/>
      <c r="DM49" s="2642"/>
      <c r="DN49" s="2642"/>
      <c r="DO49" s="2642"/>
      <c r="DP49" s="2642"/>
      <c r="DQ49" s="2642"/>
      <c r="DR49" s="2642"/>
      <c r="DS49" s="2642"/>
      <c r="DT49" s="2642"/>
      <c r="DU49" s="2642"/>
      <c r="DV49" s="2642"/>
      <c r="DW49" s="2642"/>
      <c r="DX49" s="2642"/>
      <c r="DY49" s="2642"/>
      <c r="DZ49" s="2642"/>
      <c r="EA49" s="2642"/>
      <c r="EB49" s="2642"/>
      <c r="EC49" s="2642"/>
      <c r="ED49" s="2642"/>
      <c r="EE49" s="2642"/>
      <c r="EF49" s="2642"/>
      <c r="EG49" s="2642"/>
      <c r="EH49" s="2642"/>
      <c r="EI49" s="2642"/>
      <c r="EJ49" s="2642"/>
      <c r="EK49" s="2642"/>
      <c r="EL49" s="2655"/>
      <c r="EM49" s="369"/>
      <c r="EN49" s="1260" t="s">
        <v>487</v>
      </c>
      <c r="EP49" s="502"/>
      <c r="EQ49" s="502" t="str">
        <f>IF(T49="","",T49)</f>
        <v>Добавить значение признака дифференциации</v>
      </c>
      <c r="ER49" s="502"/>
      <c r="ES49" s="502"/>
      <c r="ET49" s="1157">
        <v>20</v>
      </c>
    </row>
    <row s="1852" customFormat="1" customHeight="1" ht="23.25">
      <c r="A50" s="1365"/>
      <c r="B50" s="1365"/>
      <c r="C50" s="1365"/>
      <c r="D50" s="1365"/>
      <c r="E50" s="2261"/>
      <c r="F50" s="2261"/>
      <c r="G50" s="2261"/>
      <c r="H50" s="2261"/>
      <c r="I50" s="2288"/>
      <c r="J50" s="2258" t="str">
        <f>I45&amp;".2"</f>
        <v>1.1.1.1.2</v>
      </c>
      <c r="K50" s="1365"/>
      <c r="L50" s="1371" t="s">
        <v>409</v>
      </c>
      <c r="M50" s="1778"/>
      <c r="N50" s="1778"/>
      <c r="O50" s="1778"/>
      <c r="P50" s="2376"/>
      <c r="Q50" s="685" t="s">
        <v>532</v>
      </c>
      <c r="R50" s="359"/>
      <c r="S50" s="2275" t="str">
        <f>$J50</f>
        <v>1.1.1.1.2</v>
      </c>
      <c r="T50" s="288" t="s">
        <v>410</v>
      </c>
      <c r="U50" s="302"/>
      <c r="V50" s="2247"/>
      <c r="W50" s="2248"/>
      <c r="X50" s="2248"/>
      <c r="Y50" s="2248"/>
      <c r="Z50" s="2248"/>
      <c r="AA50" s="2248"/>
      <c r="AB50" s="2248"/>
      <c r="AC50" s="2248"/>
      <c r="AD50" s="2248"/>
      <c r="AE50" s="2248"/>
      <c r="AF50" s="2249"/>
      <c r="AG50" s="2247" t="s">
        <v>545</v>
      </c>
      <c r="AH50" s="2248"/>
      <c r="AI50" s="2248"/>
      <c r="AJ50" s="2248"/>
      <c r="AK50" s="2248"/>
      <c r="AL50" s="2248"/>
      <c r="AM50" s="2248"/>
      <c r="AN50" s="2248"/>
      <c r="AO50" s="2248"/>
      <c r="AP50" s="2248"/>
      <c r="AQ50" s="2248"/>
      <c r="AR50" s="2247"/>
      <c r="AS50" s="2248"/>
      <c r="AT50" s="2248"/>
      <c r="AU50" s="2248"/>
      <c r="AV50" s="2248"/>
      <c r="AW50" s="2248"/>
      <c r="AX50" s="2248"/>
      <c r="AY50" s="2248"/>
      <c r="AZ50" s="2248"/>
      <c r="BA50" s="2248"/>
      <c r="BB50" s="2249"/>
      <c r="BC50" s="2247"/>
      <c r="BD50" s="2248"/>
      <c r="BE50" s="2248"/>
      <c r="BF50" s="2248"/>
      <c r="BG50" s="2248"/>
      <c r="BH50" s="2248"/>
      <c r="BI50" s="2248"/>
      <c r="BJ50" s="2248"/>
      <c r="BK50" s="2248"/>
      <c r="BL50" s="2248"/>
      <c r="BM50" s="2249"/>
      <c r="BN50" s="2247"/>
      <c r="BO50" s="2248"/>
      <c r="BP50" s="2248"/>
      <c r="BQ50" s="2248"/>
      <c r="BR50" s="2248"/>
      <c r="BS50" s="2248"/>
      <c r="BT50" s="2248"/>
      <c r="BU50" s="2248"/>
      <c r="BV50" s="2248"/>
      <c r="BW50" s="2248"/>
      <c r="BX50" s="2249"/>
      <c r="BY50" s="2247"/>
      <c r="BZ50" s="2248"/>
      <c r="CA50" s="2248"/>
      <c r="CB50" s="2248"/>
      <c r="CC50" s="2248"/>
      <c r="CD50" s="2248"/>
      <c r="CE50" s="2248"/>
      <c r="CF50" s="2248"/>
      <c r="CG50" s="2248"/>
      <c r="CH50" s="2248"/>
      <c r="CI50" s="2249"/>
      <c r="CJ50" s="2247"/>
      <c r="CK50" s="2248"/>
      <c r="CL50" s="2248"/>
      <c r="CM50" s="2248"/>
      <c r="CN50" s="2248"/>
      <c r="CO50" s="2248"/>
      <c r="CP50" s="2248"/>
      <c r="CQ50" s="2248"/>
      <c r="CR50" s="2248"/>
      <c r="CS50" s="2248"/>
      <c r="CT50" s="2249"/>
      <c r="CU50" s="2247"/>
      <c r="CV50" s="2248"/>
      <c r="CW50" s="2248"/>
      <c r="CX50" s="2248"/>
      <c r="CY50" s="2248"/>
      <c r="CZ50" s="2248"/>
      <c r="DA50" s="2248"/>
      <c r="DB50" s="2248"/>
      <c r="DC50" s="2248"/>
      <c r="DD50" s="2248"/>
      <c r="DE50" s="2249"/>
      <c r="DF50" s="2247"/>
      <c r="DG50" s="2248"/>
      <c r="DH50" s="2248"/>
      <c r="DI50" s="2248"/>
      <c r="DJ50" s="2248"/>
      <c r="DK50" s="2248"/>
      <c r="DL50" s="2248"/>
      <c r="DM50" s="2248"/>
      <c r="DN50" s="2248"/>
      <c r="DO50" s="2248"/>
      <c r="DP50" s="2249"/>
      <c r="DQ50" s="2247"/>
      <c r="DR50" s="2248"/>
      <c r="DS50" s="2248"/>
      <c r="DT50" s="2248"/>
      <c r="DU50" s="2248"/>
      <c r="DV50" s="2248"/>
      <c r="DW50" s="2248"/>
      <c r="DX50" s="2248"/>
      <c r="DY50" s="2248"/>
      <c r="DZ50" s="2248"/>
      <c r="EA50" s="2249"/>
      <c r="EB50" s="2247"/>
      <c r="EC50" s="2248"/>
      <c r="ED50" s="2248"/>
      <c r="EE50" s="2248"/>
      <c r="EF50" s="2248"/>
      <c r="EG50" s="2248"/>
      <c r="EH50" s="2248"/>
      <c r="EI50" s="2248"/>
      <c r="EJ50" s="2248"/>
      <c r="EK50" s="2248"/>
      <c r="EL50" s="2653"/>
      <c r="EM50" s="2249"/>
      <c r="EN50" s="1309" t="s">
        <v>485</v>
      </c>
      <c r="EO50" s="1644"/>
      <c r="EP50" s="1626"/>
      <c r="EQ50" s="1626" t="str">
        <f>IF(T50="","",T50)</f>
        <v>Группа потребителей</v>
      </c>
      <c r="ER50" s="1626"/>
      <c r="ES50" s="1626"/>
      <c r="ET50" s="1637">
        <v>0</v>
      </c>
    </row>
    <row s="1852" customFormat="1" customHeight="1" ht="23.25">
      <c r="A51" s="1365"/>
      <c r="B51" s="1365"/>
      <c r="C51" s="1365"/>
      <c r="D51" s="1365"/>
      <c r="E51" s="2261"/>
      <c r="F51" s="2261"/>
      <c r="G51" s="2261"/>
      <c r="H51" s="2261"/>
      <c r="I51" s="2288"/>
      <c r="J51" s="2288" t="str">
        <f>I45&amp;".1"</f>
        <v>1.1.1.1.1</v>
      </c>
      <c r="K51" s="2258" t="str">
        <f>J50&amp;".1"</f>
        <v>1.1.1.1.2.1</v>
      </c>
      <c r="L51" s="1371"/>
      <c r="M51" s="1778"/>
      <c r="N51" s="1778"/>
      <c r="O51" s="1778"/>
      <c r="P51" s="2376"/>
      <c r="Q51" s="2376"/>
      <c r="R51" s="359">
        <v>1</v>
      </c>
      <c r="S51" s="2275" t="str">
        <f>$K51</f>
        <v>1.1.1.1.2.1</v>
      </c>
      <c r="T51" s="1439"/>
      <c r="U51" s="302"/>
      <c r="V51" s="753"/>
      <c r="W51" s="753"/>
      <c r="X51" s="753"/>
      <c r="Y51" s="753"/>
      <c r="Z51" s="753"/>
      <c r="AA51" s="753"/>
      <c r="AB51" s="753"/>
      <c r="AC51" s="2604"/>
      <c r="AD51" s="2109" t="s">
        <v>65</v>
      </c>
      <c r="AE51" s="2604"/>
      <c r="AF51" s="2109" t="s">
        <v>65</v>
      </c>
      <c r="AG51" s="753">
        <v>257.41</v>
      </c>
      <c r="AH51" s="753">
        <v>71.07</v>
      </c>
      <c r="AI51" s="753"/>
      <c r="AJ51" s="753"/>
      <c r="AK51" s="753">
        <v>3105.74</v>
      </c>
      <c r="AL51" s="753"/>
      <c r="AM51" s="753"/>
      <c r="AN51" s="2604">
        <v>46023</v>
      </c>
      <c r="AO51" s="2109" t="s">
        <v>65</v>
      </c>
      <c r="AP51" s="2289">
        <v>46203</v>
      </c>
      <c r="AQ51" s="2109" t="s">
        <v>65</v>
      </c>
      <c r="AR51" s="753">
        <v>268.4</v>
      </c>
      <c r="AS51" s="753">
        <v>74.1</v>
      </c>
      <c r="AT51" s="753"/>
      <c r="AU51" s="753"/>
      <c r="AV51" s="753">
        <v>3238.37</v>
      </c>
      <c r="AW51" s="753"/>
      <c r="AX51" s="753"/>
      <c r="AY51" s="2604">
        <v>46204</v>
      </c>
      <c r="AZ51" s="2109" t="s">
        <v>65</v>
      </c>
      <c r="BA51" s="2604">
        <v>46387</v>
      </c>
      <c r="BB51" s="2109" t="s">
        <v>65</v>
      </c>
      <c r="BC51" s="753">
        <v>268.4</v>
      </c>
      <c r="BD51" s="753">
        <v>74.1</v>
      </c>
      <c r="BE51" s="753"/>
      <c r="BF51" s="753"/>
      <c r="BG51" s="753">
        <v>3238.37</v>
      </c>
      <c r="BH51" s="753"/>
      <c r="BI51" s="753"/>
      <c r="BJ51" s="2604">
        <v>46388</v>
      </c>
      <c r="BK51" s="2109" t="s">
        <v>65</v>
      </c>
      <c r="BL51" s="2604">
        <v>46568</v>
      </c>
      <c r="BM51" s="2109" t="s">
        <v>65</v>
      </c>
      <c r="BN51" s="753">
        <v>279.21</v>
      </c>
      <c r="BO51" s="753">
        <v>77.09</v>
      </c>
      <c r="BP51" s="753"/>
      <c r="BQ51" s="753"/>
      <c r="BR51" s="753">
        <v>3368.71</v>
      </c>
      <c r="BS51" s="753"/>
      <c r="BT51" s="753"/>
      <c r="BU51" s="2604">
        <v>46569</v>
      </c>
      <c r="BV51" s="2109" t="s">
        <v>65</v>
      </c>
      <c r="BW51" s="2604">
        <v>46752</v>
      </c>
      <c r="BX51" s="2109" t="s">
        <v>65</v>
      </c>
      <c r="BY51" s="753">
        <v>279.21</v>
      </c>
      <c r="BZ51" s="753">
        <v>77.09</v>
      </c>
      <c r="CA51" s="753"/>
      <c r="CB51" s="753"/>
      <c r="CC51" s="753">
        <v>3368.71</v>
      </c>
      <c r="CD51" s="753"/>
      <c r="CE51" s="753"/>
      <c r="CF51" s="2604">
        <v>46753</v>
      </c>
      <c r="CG51" s="2109" t="s">
        <v>65</v>
      </c>
      <c r="CH51" s="2604">
        <v>46934</v>
      </c>
      <c r="CI51" s="2109" t="s">
        <v>65</v>
      </c>
      <c r="CJ51" s="753">
        <v>290.45</v>
      </c>
      <c r="CK51" s="753">
        <v>80.19</v>
      </c>
      <c r="CL51" s="753"/>
      <c r="CM51" s="753"/>
      <c r="CN51" s="753">
        <v>3858.26</v>
      </c>
      <c r="CO51" s="753"/>
      <c r="CP51" s="753"/>
      <c r="CQ51" s="2604">
        <v>46935</v>
      </c>
      <c r="CR51" s="2109" t="s">
        <v>65</v>
      </c>
      <c r="CS51" s="2604">
        <v>47118</v>
      </c>
      <c r="CT51" s="2109" t="s">
        <v>65</v>
      </c>
      <c r="CU51" s="753">
        <v>290.45</v>
      </c>
      <c r="CV51" s="753">
        <v>80.19</v>
      </c>
      <c r="CW51" s="753"/>
      <c r="CX51" s="753"/>
      <c r="CY51" s="753">
        <v>3504.3</v>
      </c>
      <c r="CZ51" s="753"/>
      <c r="DA51" s="753"/>
      <c r="DB51" s="2604">
        <v>47119</v>
      </c>
      <c r="DC51" s="2109" t="s">
        <v>65</v>
      </c>
      <c r="DD51" s="2604">
        <v>47299</v>
      </c>
      <c r="DE51" s="2109" t="s">
        <v>65</v>
      </c>
      <c r="DF51" s="753">
        <v>302.14</v>
      </c>
      <c r="DG51" s="753">
        <v>83.42</v>
      </c>
      <c r="DH51" s="753"/>
      <c r="DI51" s="753"/>
      <c r="DJ51" s="753">
        <v>3645.35</v>
      </c>
      <c r="DK51" s="753"/>
      <c r="DL51" s="753"/>
      <c r="DM51" s="2604">
        <v>47300</v>
      </c>
      <c r="DN51" s="2109" t="s">
        <v>65</v>
      </c>
      <c r="DO51" s="2604">
        <v>47483</v>
      </c>
      <c r="DP51" s="2109" t="s">
        <v>65</v>
      </c>
      <c r="DQ51" s="753">
        <v>302.14</v>
      </c>
      <c r="DR51" s="753">
        <v>83.42</v>
      </c>
      <c r="DS51" s="753"/>
      <c r="DT51" s="753"/>
      <c r="DU51" s="753">
        <v>3645.35</v>
      </c>
      <c r="DV51" s="753"/>
      <c r="DW51" s="753"/>
      <c r="DX51" s="2604">
        <v>47484</v>
      </c>
      <c r="DY51" s="2109" t="s">
        <v>65</v>
      </c>
      <c r="DZ51" s="2604">
        <v>47664</v>
      </c>
      <c r="EA51" s="2109" t="s">
        <v>65</v>
      </c>
      <c r="EB51" s="753">
        <v>314.3</v>
      </c>
      <c r="EC51" s="753">
        <v>86.78</v>
      </c>
      <c r="ED51" s="753"/>
      <c r="EE51" s="753"/>
      <c r="EF51" s="753">
        <v>3792.07</v>
      </c>
      <c r="EG51" s="753"/>
      <c r="EH51" s="753"/>
      <c r="EI51" s="2604">
        <v>47665</v>
      </c>
      <c r="EJ51" s="2109" t="s">
        <v>65</v>
      </c>
      <c r="EK51" s="2604">
        <v>47848</v>
      </c>
      <c r="EL51" s="2109" t="s">
        <v>65</v>
      </c>
      <c r="EM51" s="1440"/>
      <c r="EN51"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51" s="1644">
        <f>STRCHECKDATE(V52:EM52)</f>
      </c>
      <c r="EP51" s="1626"/>
      <c r="EQ51" s="1626" t="str">
        <f>IF(T51="","",T51)</f>
        <v/>
      </c>
      <c r="ER51" s="1626"/>
      <c r="ES51" s="1626"/>
      <c r="ET51" s="1637">
        <v>0</v>
      </c>
    </row>
    <row s="1852" customFormat="1" customHeight="1" ht="14.25">
      <c r="A52" s="1365"/>
      <c r="B52" s="1365"/>
      <c r="C52" s="1365"/>
      <c r="D52" s="1365"/>
      <c r="E52" s="2261"/>
      <c r="F52" s="2261"/>
      <c r="G52" s="2261"/>
      <c r="H52" s="2261"/>
      <c r="I52" s="2288"/>
      <c r="J52" s="2288" t="str">
        <f>I45&amp;".1"</f>
        <v>1.1.1.1.1</v>
      </c>
      <c r="K52" s="2258"/>
      <c r="L52" s="1371"/>
      <c r="M52" s="1778"/>
      <c r="N52" s="1778"/>
      <c r="O52" s="1778"/>
      <c r="P52" s="2376"/>
      <c r="Q52" s="2376"/>
      <c r="R52" s="359"/>
      <c r="S52" s="2515"/>
      <c r="T52" s="302"/>
      <c r="U52" s="302"/>
      <c r="V52" s="327"/>
      <c r="W52" s="327"/>
      <c r="X52" s="327"/>
      <c r="Y52" s="327"/>
      <c r="Z52" s="327"/>
      <c r="AA52" s="327"/>
      <c r="AB52" s="327"/>
      <c r="AC52" s="2311"/>
      <c r="AD52" s="2109"/>
      <c r="AE52" s="2311"/>
      <c r="AF52" s="2109"/>
      <c r="AG52" s="327"/>
      <c r="AH52" s="327"/>
      <c r="AI52" s="327"/>
      <c r="AJ52" s="327"/>
      <c r="AK52" s="327"/>
      <c r="AL52" s="327"/>
      <c r="AM52" s="327"/>
      <c r="AN52" s="2311"/>
      <c r="AO52" s="2109"/>
      <c r="AP52" s="2290"/>
      <c r="AQ52" s="2109"/>
      <c r="AR52" s="327"/>
      <c r="AS52" s="327"/>
      <c r="AT52" s="327"/>
      <c r="AU52" s="327"/>
      <c r="AV52" s="327"/>
      <c r="AW52" s="327"/>
      <c r="AX52" s="327"/>
      <c r="AY52" s="2311"/>
      <c r="AZ52" s="2109"/>
      <c r="BA52" s="2311"/>
      <c r="BB52" s="2109"/>
      <c r="BC52" s="327"/>
      <c r="BD52" s="327"/>
      <c r="BE52" s="327"/>
      <c r="BF52" s="327"/>
      <c r="BG52" s="327"/>
      <c r="BH52" s="327"/>
      <c r="BI52" s="327"/>
      <c r="BJ52" s="2311"/>
      <c r="BK52" s="2109"/>
      <c r="BL52" s="2311"/>
      <c r="BM52" s="2109"/>
      <c r="BN52" s="327"/>
      <c r="BO52" s="327"/>
      <c r="BP52" s="327"/>
      <c r="BQ52" s="327"/>
      <c r="BR52" s="327"/>
      <c r="BS52" s="327"/>
      <c r="BT52" s="327"/>
      <c r="BU52" s="2311"/>
      <c r="BV52" s="2109"/>
      <c r="BW52" s="2311"/>
      <c r="BX52" s="2109"/>
      <c r="BY52" s="327"/>
      <c r="BZ52" s="327"/>
      <c r="CA52" s="327"/>
      <c r="CB52" s="327"/>
      <c r="CC52" s="327"/>
      <c r="CD52" s="327"/>
      <c r="CE52" s="327"/>
      <c r="CF52" s="2311"/>
      <c r="CG52" s="2109"/>
      <c r="CH52" s="2311"/>
      <c r="CI52" s="2109"/>
      <c r="CJ52" s="327"/>
      <c r="CK52" s="327"/>
      <c r="CL52" s="327"/>
      <c r="CM52" s="327"/>
      <c r="CN52" s="327"/>
      <c r="CO52" s="327"/>
      <c r="CP52" s="327"/>
      <c r="CQ52" s="2311"/>
      <c r="CR52" s="2109"/>
      <c r="CS52" s="2311"/>
      <c r="CT52" s="2109"/>
      <c r="CU52" s="327"/>
      <c r="CV52" s="327"/>
      <c r="CW52" s="327"/>
      <c r="CX52" s="327"/>
      <c r="CY52" s="327"/>
      <c r="CZ52" s="327"/>
      <c r="DA52" s="327"/>
      <c r="DB52" s="2311"/>
      <c r="DC52" s="2109"/>
      <c r="DD52" s="2311"/>
      <c r="DE52" s="2109"/>
      <c r="DF52" s="327"/>
      <c r="DG52" s="327"/>
      <c r="DH52" s="327"/>
      <c r="DI52" s="327"/>
      <c r="DJ52" s="327"/>
      <c r="DK52" s="327"/>
      <c r="DL52" s="327"/>
      <c r="DM52" s="2311"/>
      <c r="DN52" s="2109"/>
      <c r="DO52" s="2311"/>
      <c r="DP52" s="2109"/>
      <c r="DQ52" s="327"/>
      <c r="DR52" s="327"/>
      <c r="DS52" s="327"/>
      <c r="DT52" s="327"/>
      <c r="DU52" s="327"/>
      <c r="DV52" s="327"/>
      <c r="DW52" s="327"/>
      <c r="DX52" s="2311"/>
      <c r="DY52" s="2109"/>
      <c r="DZ52" s="2311"/>
      <c r="EA52" s="2109"/>
      <c r="EB52" s="327"/>
      <c r="EC52" s="327"/>
      <c r="ED52" s="327"/>
      <c r="EE52" s="327"/>
      <c r="EF52" s="327"/>
      <c r="EG52" s="327"/>
      <c r="EH52" s="327"/>
      <c r="EI52" s="2311"/>
      <c r="EJ52" s="2109"/>
      <c r="EK52" s="2311"/>
      <c r="EL52" s="2109"/>
      <c r="EM52" s="1441"/>
      <c r="EN52" s="2351"/>
      <c r="EO52" s="1644"/>
      <c r="EP52" s="1626"/>
      <c r="EQ52" s="1626" t="str">
        <f>IF(T52="","",T52)</f>
        <v/>
      </c>
      <c r="ER52" s="1626"/>
      <c r="ES52" s="1626"/>
      <c r="ET52" s="1637">
        <v>0</v>
      </c>
    </row>
    <row s="1852" customFormat="1" customHeight="1" ht="21">
      <c r="A53" s="1365"/>
      <c r="B53" s="1365"/>
      <c r="C53" s="1365"/>
      <c r="D53" s="1365"/>
      <c r="E53" s="2261"/>
      <c r="F53" s="2261"/>
      <c r="G53" s="2261"/>
      <c r="H53" s="2261"/>
      <c r="I53" s="2288"/>
      <c r="J53" s="2258" t="str">
        <f>I45&amp;".1"</f>
        <v>1.1.1.1.1</v>
      </c>
      <c r="K53" s="1365"/>
      <c r="L53" s="1371"/>
      <c r="M53" s="1778"/>
      <c r="N53" s="1778"/>
      <c r="O53" s="1778"/>
      <c r="P53" s="2376"/>
      <c r="Q53" s="2376"/>
      <c r="R53" s="358"/>
      <c r="S53" s="2644"/>
      <c r="T53" s="2645" t="s">
        <v>486</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7"/>
      <c r="BD53" s="2647"/>
      <c r="BE53" s="2647"/>
      <c r="BF53" s="2647"/>
      <c r="BG53" s="2647"/>
      <c r="BH53" s="2647"/>
      <c r="BI53" s="2647"/>
      <c r="BJ53" s="2647"/>
      <c r="BK53" s="2647"/>
      <c r="BL53" s="2647"/>
      <c r="BM53" s="2647"/>
      <c r="BN53" s="2647"/>
      <c r="BO53" s="2647"/>
      <c r="BP53" s="2647"/>
      <c r="BQ53" s="2647"/>
      <c r="BR53" s="2647"/>
      <c r="BS53" s="2647"/>
      <c r="BT53" s="2647"/>
      <c r="BU53" s="2647"/>
      <c r="BV53" s="2647"/>
      <c r="BW53" s="2647"/>
      <c r="BX53" s="2647"/>
      <c r="BY53" s="2647"/>
      <c r="BZ53" s="2647"/>
      <c r="CA53" s="2647"/>
      <c r="CB53" s="2647"/>
      <c r="CC53" s="2647"/>
      <c r="CD53" s="2647"/>
      <c r="CE53" s="2647"/>
      <c r="CF53" s="2647"/>
      <c r="CG53" s="2647"/>
      <c r="CH53" s="2647"/>
      <c r="CI53" s="2647"/>
      <c r="CJ53" s="2647"/>
      <c r="CK53" s="2647"/>
      <c r="CL53" s="2647"/>
      <c r="CM53" s="2647"/>
      <c r="CN53" s="2647"/>
      <c r="CO53" s="2647"/>
      <c r="CP53" s="2647"/>
      <c r="CQ53" s="2647"/>
      <c r="CR53" s="2647"/>
      <c r="CS53" s="2647"/>
      <c r="CT53" s="2647"/>
      <c r="CU53" s="2647"/>
      <c r="CV53" s="2647"/>
      <c r="CW53" s="2647"/>
      <c r="CX53" s="2647"/>
      <c r="CY53" s="2647"/>
      <c r="CZ53" s="2647"/>
      <c r="DA53" s="2647"/>
      <c r="DB53" s="2647"/>
      <c r="DC53" s="2647"/>
      <c r="DD53" s="2647"/>
      <c r="DE53" s="2647"/>
      <c r="DF53" s="2647"/>
      <c r="DG53" s="2647"/>
      <c r="DH53" s="2647"/>
      <c r="DI53" s="2647"/>
      <c r="DJ53" s="2647"/>
      <c r="DK53" s="2647"/>
      <c r="DL53" s="2647"/>
      <c r="DM53" s="2647"/>
      <c r="DN53" s="2647"/>
      <c r="DO53" s="2647"/>
      <c r="DP53" s="2647"/>
      <c r="DQ53" s="2647"/>
      <c r="DR53" s="2647"/>
      <c r="DS53" s="2647"/>
      <c r="DT53" s="2647"/>
      <c r="DU53" s="2647"/>
      <c r="DV53" s="2647"/>
      <c r="DW53" s="2647"/>
      <c r="DX53" s="2647"/>
      <c r="DY53" s="2647"/>
      <c r="DZ53" s="2647"/>
      <c r="EA53" s="2647"/>
      <c r="EB53" s="2647"/>
      <c r="EC53" s="2647"/>
      <c r="ED53" s="2647"/>
      <c r="EE53" s="2647"/>
      <c r="EF53" s="2647"/>
      <c r="EG53" s="2647"/>
      <c r="EH53" s="2647"/>
      <c r="EI53" s="2647"/>
      <c r="EJ53" s="2647"/>
      <c r="EK53" s="2647"/>
      <c r="EL53" s="2670"/>
      <c r="EM53" s="2646"/>
      <c r="EN53" s="1260" t="s">
        <v>487</v>
      </c>
      <c r="EO53" s="1644"/>
      <c r="EP53" s="1626"/>
      <c r="EQ53" s="1626" t="str">
        <f>IF(T53="","",T53)</f>
        <v>Добавить значение признака дифференциации</v>
      </c>
      <c r="ER53" s="1626"/>
      <c r="ES53" s="1626"/>
      <c r="ET53" s="1637">
        <v>0</v>
      </c>
    </row>
    <row customHeight="1" ht="22.049999999999997">
      <c r="A54" s="1365" t="s">
        <v>251</v>
      </c>
      <c r="B54" s="1365" t="s">
        <v>252</v>
      </c>
      <c r="C54" s="1365" t="s">
        <v>253</v>
      </c>
      <c r="D54" s="1365" t="s">
        <v>543</v>
      </c>
      <c r="E54" s="2261"/>
      <c r="F54" s="2261"/>
      <c r="G54" s="2261"/>
      <c r="H54" s="2261"/>
      <c r="I54" s="2258"/>
      <c r="J54" s="1365"/>
      <c r="K54" s="1365"/>
      <c r="L54" s="1366"/>
      <c r="P54" s="2259"/>
      <c r="Q54" s="1483"/>
      <c r="R54" s="358"/>
      <c r="S54" s="1280"/>
      <c r="T54" s="367" t="s">
        <v>415</v>
      </c>
      <c r="U54" s="369"/>
      <c r="V54" s="369"/>
      <c r="W54" s="602"/>
      <c r="X54" s="602"/>
      <c r="Y54" s="602"/>
      <c r="Z54" s="602"/>
      <c r="AA54" s="602"/>
      <c r="AB54" s="602"/>
      <c r="AC54" s="369"/>
      <c r="AD54" s="369"/>
      <c r="AE54" s="369"/>
      <c r="AF54" s="368"/>
      <c r="AG54" s="369"/>
      <c r="AH54" s="602"/>
      <c r="AI54" s="602"/>
      <c r="AJ54" s="602"/>
      <c r="AK54" s="602"/>
      <c r="AL54" s="602"/>
      <c r="AM54" s="369"/>
      <c r="AN54" s="369"/>
      <c r="AO54" s="369"/>
      <c r="AP54" s="369"/>
      <c r="AQ54" s="368"/>
      <c r="AR54" s="2642"/>
      <c r="AS54" s="2642"/>
      <c r="AT54" s="2642"/>
      <c r="AU54" s="2642"/>
      <c r="AV54" s="2642"/>
      <c r="AW54" s="2642"/>
      <c r="AX54" s="2642"/>
      <c r="AY54" s="2642"/>
      <c r="AZ54" s="2642"/>
      <c r="BA54" s="2642"/>
      <c r="BB54" s="2643"/>
      <c r="BC54" s="2642"/>
      <c r="BD54" s="2642"/>
      <c r="BE54" s="2642"/>
      <c r="BF54" s="2642"/>
      <c r="BG54" s="2642"/>
      <c r="BH54" s="2642"/>
      <c r="BI54" s="2642"/>
      <c r="BJ54" s="2642"/>
      <c r="BK54" s="2642"/>
      <c r="BL54" s="2642"/>
      <c r="BM54" s="2643"/>
      <c r="BN54" s="2642"/>
      <c r="BO54" s="2642"/>
      <c r="BP54" s="2642"/>
      <c r="BQ54" s="2642"/>
      <c r="BR54" s="2642"/>
      <c r="BS54" s="2642"/>
      <c r="BT54" s="2642"/>
      <c r="BU54" s="2642"/>
      <c r="BV54" s="2642"/>
      <c r="BW54" s="2642"/>
      <c r="BX54" s="2643"/>
      <c r="BY54" s="2642"/>
      <c r="BZ54" s="2642"/>
      <c r="CA54" s="2642"/>
      <c r="CB54" s="2642"/>
      <c r="CC54" s="2642"/>
      <c r="CD54" s="2642"/>
      <c r="CE54" s="2642"/>
      <c r="CF54" s="2642"/>
      <c r="CG54" s="2642"/>
      <c r="CH54" s="2642"/>
      <c r="CI54" s="2643"/>
      <c r="CJ54" s="2642"/>
      <c r="CK54" s="2642"/>
      <c r="CL54" s="2642"/>
      <c r="CM54" s="2642"/>
      <c r="CN54" s="2642"/>
      <c r="CO54" s="2642"/>
      <c r="CP54" s="2642"/>
      <c r="CQ54" s="2642"/>
      <c r="CR54" s="2642"/>
      <c r="CS54" s="2642"/>
      <c r="CT54" s="2643"/>
      <c r="CU54" s="2642"/>
      <c r="CV54" s="2642"/>
      <c r="CW54" s="2642"/>
      <c r="CX54" s="2642"/>
      <c r="CY54" s="2642"/>
      <c r="CZ54" s="2642"/>
      <c r="DA54" s="2642"/>
      <c r="DB54" s="2642"/>
      <c r="DC54" s="2642"/>
      <c r="DD54" s="2642"/>
      <c r="DE54" s="2643"/>
      <c r="DF54" s="2642"/>
      <c r="DG54" s="2642"/>
      <c r="DH54" s="2642"/>
      <c r="DI54" s="2642"/>
      <c r="DJ54" s="2642"/>
      <c r="DK54" s="2642"/>
      <c r="DL54" s="2642"/>
      <c r="DM54" s="2642"/>
      <c r="DN54" s="2642"/>
      <c r="DO54" s="2642"/>
      <c r="DP54" s="2643"/>
      <c r="DQ54" s="2642"/>
      <c r="DR54" s="2642"/>
      <c r="DS54" s="2642"/>
      <c r="DT54" s="2642"/>
      <c r="DU54" s="2642"/>
      <c r="DV54" s="2642"/>
      <c r="DW54" s="2642"/>
      <c r="DX54" s="2642"/>
      <c r="DY54" s="2642"/>
      <c r="DZ54" s="2642"/>
      <c r="EA54" s="2643"/>
      <c r="EB54" s="2642"/>
      <c r="EC54" s="2642"/>
      <c r="ED54" s="2642"/>
      <c r="EE54" s="2642"/>
      <c r="EF54" s="2642"/>
      <c r="EG54" s="2642"/>
      <c r="EH54" s="2642"/>
      <c r="EI54" s="2642"/>
      <c r="EJ54" s="2642"/>
      <c r="EK54" s="2642"/>
      <c r="EL54" s="2656"/>
      <c r="EM54" s="369"/>
      <c r="EN54" s="1442"/>
      <c r="EP54" s="502"/>
      <c r="EQ54" s="502" t="str">
        <f>IF(T54="","",T54)</f>
        <v>Добавить группу потребителей</v>
      </c>
      <c r="ER54" s="502"/>
      <c r="ES54" s="502"/>
      <c r="ET54" s="1157">
        <v>21</v>
      </c>
    </row>
    <row customHeight="1" ht="22.049999999999997">
      <c r="A55" s="1365" t="s">
        <v>251</v>
      </c>
      <c r="B55" s="1365" t="s">
        <v>252</v>
      </c>
      <c r="C55" s="1365" t="s">
        <v>253</v>
      </c>
      <c r="D55" s="1365" t="s">
        <v>543</v>
      </c>
      <c r="E55" s="2261"/>
      <c r="F55" s="2261"/>
      <c r="G55" s="2261"/>
      <c r="H55" s="2260"/>
      <c r="I55" s="1365"/>
      <c r="J55" s="1365"/>
      <c r="K55" s="1365"/>
      <c r="L55" s="1366"/>
      <c r="M55" s="1367"/>
      <c r="N55" s="1367"/>
      <c r="O55" s="539"/>
      <c r="P55" s="362"/>
      <c r="Q55" s="377"/>
      <c r="R55" s="357"/>
      <c r="S55" s="1280"/>
      <c r="T55" s="374" t="s">
        <v>488</v>
      </c>
      <c r="U55" s="369"/>
      <c r="V55" s="369"/>
      <c r="W55" s="602"/>
      <c r="X55" s="602"/>
      <c r="Y55" s="602"/>
      <c r="Z55" s="602"/>
      <c r="AA55" s="602"/>
      <c r="AB55" s="602"/>
      <c r="AC55" s="369"/>
      <c r="AD55" s="369"/>
      <c r="AE55" s="369"/>
      <c r="AF55" s="368"/>
      <c r="AG55" s="369"/>
      <c r="AH55" s="602"/>
      <c r="AI55" s="602"/>
      <c r="AJ55" s="602"/>
      <c r="AK55" s="602"/>
      <c r="AL55" s="602"/>
      <c r="AM55" s="369"/>
      <c r="AN55" s="369"/>
      <c r="AO55" s="369"/>
      <c r="AP55" s="369"/>
      <c r="AQ55" s="368"/>
      <c r="AR55" s="2642"/>
      <c r="AS55" s="2642"/>
      <c r="AT55" s="2642"/>
      <c r="AU55" s="2642"/>
      <c r="AV55" s="2642"/>
      <c r="AW55" s="2642"/>
      <c r="AX55" s="2642"/>
      <c r="AY55" s="2642"/>
      <c r="AZ55" s="2642"/>
      <c r="BA55" s="2642"/>
      <c r="BB55" s="2643"/>
      <c r="BC55" s="2642"/>
      <c r="BD55" s="2642"/>
      <c r="BE55" s="2642"/>
      <c r="BF55" s="2642"/>
      <c r="BG55" s="2642"/>
      <c r="BH55" s="2642"/>
      <c r="BI55" s="2642"/>
      <c r="BJ55" s="2642"/>
      <c r="BK55" s="2642"/>
      <c r="BL55" s="2642"/>
      <c r="BM55" s="2643"/>
      <c r="BN55" s="2642"/>
      <c r="BO55" s="2642"/>
      <c r="BP55" s="2642"/>
      <c r="BQ55" s="2642"/>
      <c r="BR55" s="2642"/>
      <c r="BS55" s="2642"/>
      <c r="BT55" s="2642"/>
      <c r="BU55" s="2642"/>
      <c r="BV55" s="2642"/>
      <c r="BW55" s="2642"/>
      <c r="BX55" s="2643"/>
      <c r="BY55" s="2642"/>
      <c r="BZ55" s="2642"/>
      <c r="CA55" s="2642"/>
      <c r="CB55" s="2642"/>
      <c r="CC55" s="2642"/>
      <c r="CD55" s="2642"/>
      <c r="CE55" s="2642"/>
      <c r="CF55" s="2642"/>
      <c r="CG55" s="2642"/>
      <c r="CH55" s="2642"/>
      <c r="CI55" s="2643"/>
      <c r="CJ55" s="2642"/>
      <c r="CK55" s="2642"/>
      <c r="CL55" s="2642"/>
      <c r="CM55" s="2642"/>
      <c r="CN55" s="2642"/>
      <c r="CO55" s="2642"/>
      <c r="CP55" s="2642"/>
      <c r="CQ55" s="2642"/>
      <c r="CR55" s="2642"/>
      <c r="CS55" s="2642"/>
      <c r="CT55" s="2643"/>
      <c r="CU55" s="2642"/>
      <c r="CV55" s="2642"/>
      <c r="CW55" s="2642"/>
      <c r="CX55" s="2642"/>
      <c r="CY55" s="2642"/>
      <c r="CZ55" s="2642"/>
      <c r="DA55" s="2642"/>
      <c r="DB55" s="2642"/>
      <c r="DC55" s="2642"/>
      <c r="DD55" s="2642"/>
      <c r="DE55" s="2643"/>
      <c r="DF55" s="2642"/>
      <c r="DG55" s="2642"/>
      <c r="DH55" s="2642"/>
      <c r="DI55" s="2642"/>
      <c r="DJ55" s="2642"/>
      <c r="DK55" s="2642"/>
      <c r="DL55" s="2642"/>
      <c r="DM55" s="2642"/>
      <c r="DN55" s="2642"/>
      <c r="DO55" s="2642"/>
      <c r="DP55" s="2643"/>
      <c r="DQ55" s="2642"/>
      <c r="DR55" s="2642"/>
      <c r="DS55" s="2642"/>
      <c r="DT55" s="2642"/>
      <c r="DU55" s="2642"/>
      <c r="DV55" s="2642"/>
      <c r="DW55" s="2642"/>
      <c r="DX55" s="2642"/>
      <c r="DY55" s="2642"/>
      <c r="DZ55" s="2642"/>
      <c r="EA55" s="2643"/>
      <c r="EB55" s="2642"/>
      <c r="EC55" s="2642"/>
      <c r="ED55" s="2642"/>
      <c r="EE55" s="2642"/>
      <c r="EF55" s="2642"/>
      <c r="EG55" s="2642"/>
      <c r="EH55" s="2642"/>
      <c r="EI55" s="2642"/>
      <c r="EJ55" s="2642"/>
      <c r="EK55" s="2642"/>
      <c r="EL55" s="2656"/>
      <c r="EM55" s="369"/>
      <c r="EN55" s="305"/>
      <c r="EP55" s="502"/>
      <c r="EQ55" s="502" t="str">
        <f>IF(T55="","",T55)</f>
        <v>Добавить наименование признака дифференциации</v>
      </c>
      <c r="ER55" s="502"/>
      <c r="ES55" s="502"/>
      <c r="ET55" s="1157">
        <v>21</v>
      </c>
    </row>
    <row s="1644" customFormat="1" customHeight="1" ht="0">
      <c r="A56" s="1345" t="s">
        <v>251</v>
      </c>
      <c r="B56" s="1345" t="s">
        <v>252</v>
      </c>
      <c r="C56" s="1316"/>
      <c r="D56" s="1316"/>
      <c r="E56" s="2261"/>
      <c r="F56" s="2260"/>
      <c r="G56" s="1316"/>
      <c r="H56" s="1316"/>
      <c r="I56" s="1316"/>
      <c r="J56" s="1316"/>
      <c r="K56" s="1316"/>
      <c r="L56" s="1496"/>
      <c r="M56" s="1323"/>
      <c r="N56" s="1323"/>
      <c r="P56" s="1318"/>
      <c r="Q56" s="1319"/>
      <c r="R56" s="1318"/>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1326"/>
      <c r="BB56" s="1326"/>
      <c r="BC56" s="1326"/>
      <c r="BD56" s="1326"/>
      <c r="BE56" s="1326"/>
      <c r="BF56" s="1326"/>
      <c r="BG56" s="1326"/>
      <c r="BH56" s="1326"/>
      <c r="BI56" s="1326"/>
      <c r="BJ56" s="1326"/>
      <c r="BK56" s="1326"/>
      <c r="BL56" s="1326"/>
      <c r="BM56" s="1326"/>
      <c r="BN56" s="1326"/>
      <c r="BO56" s="1326"/>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c r="DD56" s="1326"/>
      <c r="DE56" s="1326"/>
      <c r="DF56" s="1326"/>
      <c r="DG56" s="1326"/>
      <c r="DH56" s="1326"/>
      <c r="DI56" s="1326"/>
      <c r="DJ56" s="1326"/>
      <c r="DK56" s="1326"/>
      <c r="DL56" s="1326"/>
      <c r="DM56" s="1326"/>
      <c r="DN56" s="1326"/>
      <c r="DO56" s="1326"/>
      <c r="DP56" s="1326"/>
      <c r="DQ56" s="1326"/>
      <c r="DR56" s="1326"/>
      <c r="DS56" s="1326"/>
      <c r="DT56" s="1326"/>
      <c r="DU56" s="1326"/>
      <c r="DV56" s="1326"/>
      <c r="DW56" s="1326"/>
      <c r="DX56" s="1326"/>
      <c r="DY56" s="1326"/>
      <c r="DZ56" s="1326"/>
      <c r="EA56" s="1326"/>
      <c r="EB56" s="1326"/>
      <c r="EC56" s="1326"/>
      <c r="ED56" s="1326"/>
      <c r="EE56" s="1326"/>
      <c r="EF56" s="1326"/>
      <c r="EG56" s="1326"/>
      <c r="EH56" s="1326"/>
      <c r="EI56" s="1326"/>
      <c r="EJ56" s="1326"/>
      <c r="EK56" s="1326"/>
      <c r="EL56" s="2657"/>
      <c r="EM56" s="1326"/>
      <c r="EN56" s="1326"/>
      <c r="EP56" s="791"/>
      <c r="EQ56" s="791" t="str">
        <f>IF(T56="","",T56)</f>
        <v>Добавить централизованную систему для дифференциации</v>
      </c>
      <c r="ER56" s="791"/>
      <c r="ES56" s="791"/>
      <c r="ET56" s="520">
        <v>0</v>
      </c>
    </row>
    <row s="1644" customFormat="1" customHeight="1" ht="0">
      <c r="A57" s="1345" t="s">
        <v>251</v>
      </c>
      <c r="B57" s="1345"/>
      <c r="C57" s="1345"/>
      <c r="D57" s="1345"/>
      <c r="E57" s="2260"/>
      <c r="F57" s="1345"/>
      <c r="G57" s="1345"/>
      <c r="H57" s="1345"/>
      <c r="I57" s="1345"/>
      <c r="J57" s="1345"/>
      <c r="K57" s="1345"/>
      <c r="L57" s="1348"/>
      <c r="M57" s="1323"/>
      <c r="N57" s="1323"/>
      <c r="O57" s="520"/>
      <c r="P57" s="382"/>
      <c r="Q57" s="1346"/>
      <c r="R57" s="382"/>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1326"/>
      <c r="BB57" s="1326"/>
      <c r="BC57" s="1326"/>
      <c r="BD57" s="1326"/>
      <c r="BE57" s="1326"/>
      <c r="BF57" s="1326"/>
      <c r="BG57" s="1326"/>
      <c r="BH57" s="1326"/>
      <c r="BI57" s="1326"/>
      <c r="BJ57" s="1326"/>
      <c r="BK57" s="1326"/>
      <c r="BL57" s="1326"/>
      <c r="BM57" s="1326"/>
      <c r="BN57" s="1326"/>
      <c r="BO57" s="1326"/>
      <c r="BP57" s="1326"/>
      <c r="BQ57" s="1326"/>
      <c r="BR57" s="1326"/>
      <c r="BS57" s="1326"/>
      <c r="BT57" s="1326"/>
      <c r="BU57" s="1326"/>
      <c r="BV57" s="1326"/>
      <c r="BW57" s="1326"/>
      <c r="BX57" s="1326"/>
      <c r="BY57" s="1326"/>
      <c r="BZ57" s="1326"/>
      <c r="CA57" s="1326"/>
      <c r="CB57" s="1326"/>
      <c r="CC57" s="1326"/>
      <c r="CD57" s="1326"/>
      <c r="CE57" s="1326"/>
      <c r="CF57" s="1326"/>
      <c r="CG57" s="1326"/>
      <c r="CH57" s="1326"/>
      <c r="CI57" s="1326"/>
      <c r="CJ57" s="1326"/>
      <c r="CK57" s="1326"/>
      <c r="CL57" s="1326"/>
      <c r="CM57" s="1326"/>
      <c r="CN57" s="1326"/>
      <c r="CO57" s="1326"/>
      <c r="CP57" s="1326"/>
      <c r="CQ57" s="1326"/>
      <c r="CR57" s="1326"/>
      <c r="CS57" s="1326"/>
      <c r="CT57" s="1326"/>
      <c r="CU57" s="1326"/>
      <c r="CV57" s="1326"/>
      <c r="CW57" s="1326"/>
      <c r="CX57" s="1326"/>
      <c r="CY57" s="1326"/>
      <c r="CZ57" s="1326"/>
      <c r="DA57" s="1326"/>
      <c r="DB57" s="1326"/>
      <c r="DC57" s="1326"/>
      <c r="DD57" s="1326"/>
      <c r="DE57" s="1326"/>
      <c r="DF57" s="1326"/>
      <c r="DG57" s="1326"/>
      <c r="DH57" s="1326"/>
      <c r="DI57" s="1326"/>
      <c r="DJ57" s="1326"/>
      <c r="DK57" s="1326"/>
      <c r="DL57" s="1326"/>
      <c r="DM57" s="1326"/>
      <c r="DN57" s="1326"/>
      <c r="DO57" s="1326"/>
      <c r="DP57" s="1326"/>
      <c r="DQ57" s="1326"/>
      <c r="DR57" s="1326"/>
      <c r="DS57" s="1326"/>
      <c r="DT57" s="1326"/>
      <c r="DU57" s="1326"/>
      <c r="DV57" s="1326"/>
      <c r="DW57" s="1326"/>
      <c r="DX57" s="1326"/>
      <c r="DY57" s="1326"/>
      <c r="DZ57" s="1326"/>
      <c r="EA57" s="1326"/>
      <c r="EB57" s="1326"/>
      <c r="EC57" s="1326"/>
      <c r="ED57" s="1326"/>
      <c r="EE57" s="1326"/>
      <c r="EF57" s="1326"/>
      <c r="EG57" s="1326"/>
      <c r="EH57" s="1326"/>
      <c r="EI57" s="1326"/>
      <c r="EJ57" s="1326"/>
      <c r="EK57" s="1326"/>
      <c r="EL57" s="2657"/>
      <c r="EM57" s="1326"/>
      <c r="EN57" s="1326"/>
      <c r="EP57" s="502"/>
      <c r="EQ57" s="502" t="str">
        <f>IF(T57="","",T57)</f>
        <v>Добавить территорию для дифференциации</v>
      </c>
      <c r="ER57" s="502"/>
      <c r="ES57" s="502"/>
      <c r="ET57" s="513">
        <v>0</v>
      </c>
    </row>
    <row s="1644" customFormat="1" customHeight="1" ht="0">
      <c r="A58" s="1316"/>
      <c r="B58" s="1316"/>
      <c r="C58" s="1316"/>
      <c r="D58" s="1316"/>
      <c r="E58" s="1345"/>
      <c r="F58" s="1316"/>
      <c r="G58" s="1316"/>
      <c r="H58" s="1316"/>
      <c r="I58" s="1316"/>
      <c r="J58" s="1316"/>
      <c r="K58" s="1316"/>
      <c r="L58" s="1496"/>
      <c r="M58" s="1323"/>
      <c r="N58" s="1323"/>
      <c r="P58" s="1318"/>
      <c r="Q58" s="1319"/>
      <c r="R58" s="1318"/>
      <c r="S58" s="1324"/>
      <c r="T58" s="1327" t="s">
        <v>256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V58" s="1326"/>
      <c r="AW58" s="1326"/>
      <c r="AX58" s="1326"/>
      <c r="AY58" s="1326"/>
      <c r="AZ58" s="1326"/>
      <c r="BA58" s="1326"/>
      <c r="BB58" s="1326"/>
      <c r="BC58" s="1326"/>
      <c r="BD58" s="1326"/>
      <c r="BE58" s="1326"/>
      <c r="BF58" s="1326"/>
      <c r="BG58" s="1326"/>
      <c r="BH58" s="1326"/>
      <c r="BI58" s="1326"/>
      <c r="BJ58" s="1326"/>
      <c r="BK58" s="1326"/>
      <c r="BL58" s="1326"/>
      <c r="BM58" s="1326"/>
      <c r="BN58" s="1326"/>
      <c r="BO58" s="1326"/>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1326"/>
      <c r="DE58" s="1326"/>
      <c r="DF58" s="1326"/>
      <c r="DG58" s="1326"/>
      <c r="DH58" s="1326"/>
      <c r="DI58" s="1326"/>
      <c r="DJ58" s="1326"/>
      <c r="DK58" s="1326"/>
      <c r="DL58" s="1326"/>
      <c r="DM58" s="1326"/>
      <c r="DN58" s="1326"/>
      <c r="DO58" s="1326"/>
      <c r="DP58" s="1326"/>
      <c r="DQ58" s="1326"/>
      <c r="DR58" s="1326"/>
      <c r="DS58" s="1326"/>
      <c r="DT58" s="1326"/>
      <c r="DU58" s="1326"/>
      <c r="DV58" s="1326"/>
      <c r="DW58" s="1326"/>
      <c r="DX58" s="1326"/>
      <c r="DY58" s="1326"/>
      <c r="DZ58" s="1326"/>
      <c r="EA58" s="1326"/>
      <c r="EB58" s="1326"/>
      <c r="EC58" s="1326"/>
      <c r="ED58" s="1326"/>
      <c r="EE58" s="1326"/>
      <c r="EF58" s="1326"/>
      <c r="EG58" s="1326"/>
      <c r="EH58" s="1326"/>
      <c r="EI58" s="1326"/>
      <c r="EJ58" s="1326"/>
      <c r="EK58" s="1326"/>
      <c r="EL58" s="2657"/>
      <c r="EM58" s="1326"/>
      <c r="EN58" s="1326"/>
      <c r="EP58" s="791"/>
      <c r="EQ58" s="791" t="str">
        <f>IF(T58="","",T58)</f>
        <v>Добавить наименование тарифа</v>
      </c>
      <c r="ER58" s="791"/>
      <c r="ES58" s="791"/>
      <c r="ET58" s="520">
        <v>0</v>
      </c>
    </row>
    <row customHeight="1" ht="11.549999999999999">
      <c r="M59" s="1162"/>
      <c r="N59" s="1162"/>
      <c r="O59" s="539"/>
      <c r="P59" s="1157"/>
      <c r="Q59" s="1157"/>
      <c r="R59" s="1157"/>
      <c r="S59" s="1157"/>
      <c r="AR59" s="1637"/>
      <c r="AS59" s="1637"/>
      <c r="AT59" s="1637"/>
      <c r="AU59" s="1637"/>
      <c r="AV59" s="1637"/>
      <c r="AW59" s="1637"/>
      <c r="AX59" s="1637"/>
      <c r="AY59" s="1637"/>
      <c r="AZ59" s="1637"/>
      <c r="BA59" s="1637"/>
      <c r="BB59" s="1637"/>
      <c r="BC59" s="1637"/>
      <c r="BD59" s="1637"/>
      <c r="BE59" s="1637"/>
      <c r="BF59" s="1637"/>
      <c r="BG59" s="1637"/>
      <c r="BH59" s="1637"/>
      <c r="BI59" s="1637"/>
      <c r="BJ59" s="1637"/>
      <c r="BK59" s="1637"/>
      <c r="BL59" s="1637"/>
      <c r="BM59" s="1637"/>
      <c r="BN59" s="1637"/>
      <c r="BO59" s="1637"/>
      <c r="BP59" s="1637"/>
      <c r="BQ59" s="1637"/>
      <c r="BR59" s="1637"/>
      <c r="BS59" s="1637"/>
      <c r="BT59" s="1637"/>
      <c r="BU59" s="1637"/>
      <c r="BV59" s="1637"/>
      <c r="BW59" s="1637"/>
      <c r="BX59" s="1637"/>
      <c r="BY59" s="1637"/>
      <c r="BZ59" s="1637"/>
      <c r="CA59" s="1637"/>
      <c r="CB59" s="1637"/>
      <c r="CC59" s="1637"/>
      <c r="CD59" s="1637"/>
      <c r="CE59" s="1637"/>
      <c r="CF59" s="1637"/>
      <c r="CG59" s="1637"/>
      <c r="CH59" s="1637"/>
      <c r="CI59" s="1637"/>
      <c r="CJ59" s="1637"/>
      <c r="CK59" s="1637"/>
      <c r="CL59" s="1637"/>
      <c r="CM59" s="1637"/>
      <c r="CN59" s="1637"/>
      <c r="CO59" s="1637"/>
      <c r="CP59" s="1637"/>
      <c r="CQ59" s="1637"/>
      <c r="CR59" s="1637"/>
      <c r="CS59" s="1637"/>
      <c r="CT59" s="1637"/>
      <c r="CU59" s="1637"/>
      <c r="CV59" s="1637"/>
      <c r="CW59" s="1637"/>
      <c r="CX59" s="1637"/>
      <c r="CY59" s="1637"/>
      <c r="CZ59" s="1637"/>
      <c r="DA59" s="1637"/>
      <c r="DB59" s="1637"/>
      <c r="DC59" s="1637"/>
      <c r="DD59" s="1637"/>
      <c r="DE59" s="1637"/>
      <c r="DF59" s="1637"/>
      <c r="DG59" s="1637"/>
      <c r="DH59" s="1637"/>
      <c r="DI59" s="1637"/>
      <c r="DJ59" s="1637"/>
      <c r="DK59" s="1637"/>
      <c r="DL59" s="1637"/>
      <c r="DM59" s="1637"/>
      <c r="DN59" s="1637"/>
      <c r="DO59" s="1637"/>
      <c r="DP59" s="1637"/>
      <c r="DQ59" s="1637"/>
      <c r="DR59" s="1637"/>
      <c r="DS59" s="1637"/>
      <c r="DT59" s="1637"/>
      <c r="DU59" s="1637"/>
      <c r="DV59" s="1637"/>
      <c r="DW59" s="1637"/>
      <c r="DX59" s="1637"/>
      <c r="DY59" s="1637"/>
      <c r="DZ59" s="1637"/>
      <c r="EA59" s="1637"/>
      <c r="EB59" s="1637"/>
      <c r="EC59" s="1637"/>
      <c r="ED59" s="1637"/>
      <c r="EE59" s="1637"/>
      <c r="EF59" s="1637"/>
      <c r="EG59" s="1637"/>
      <c r="EH59" s="1637"/>
      <c r="EI59" s="1637"/>
      <c r="EJ59" s="1637"/>
      <c r="EK59" s="1637"/>
      <c r="EL59" s="2650"/>
      <c r="EO59" s="1157"/>
      <c r="EP59" s="1157"/>
      <c r="EQ59" s="1157"/>
      <c r="ER59" s="1157"/>
      <c r="ES59" s="1157"/>
      <c r="ET59" s="1157">
        <v>11</v>
      </c>
    </row>
    <row customHeight="1" ht="14.699999999999998">
      <c r="O60" s="539"/>
      <c r="S60" s="1255"/>
      <c r="T60" s="2287"/>
      <c r="U60" s="2287"/>
      <c r="V60" s="2287"/>
      <c r="W60" s="2287"/>
      <c r="X60" s="2287"/>
      <c r="Y60" s="2287"/>
      <c r="Z60" s="2287"/>
      <c r="AA60" s="2287"/>
      <c r="AB60" s="2287"/>
      <c r="AC60" s="2287"/>
      <c r="AD60" s="2287"/>
      <c r="AE60" s="2287"/>
      <c r="AF60" s="2287"/>
      <c r="AG60" s="2287"/>
      <c r="AH60" s="2287"/>
      <c r="AI60" s="2287"/>
      <c r="AJ60" s="2287"/>
      <c r="AK60" s="2287"/>
      <c r="AL60" s="2287"/>
      <c r="AM60" s="2287"/>
      <c r="AN60" s="2287"/>
      <c r="AO60" s="2287"/>
      <c r="AP60" s="2287"/>
      <c r="AQ60" s="2287"/>
      <c r="AR60" s="2387"/>
      <c r="AS60" s="2387"/>
      <c r="AT60" s="2387"/>
      <c r="AU60" s="2387"/>
      <c r="AV60" s="2387"/>
      <c r="AW60" s="2387"/>
      <c r="AX60" s="2387"/>
      <c r="AY60" s="2387"/>
      <c r="AZ60" s="2387"/>
      <c r="BA60" s="2387"/>
      <c r="BB60" s="2387"/>
      <c r="BC60" s="2387"/>
      <c r="BD60" s="2387"/>
      <c r="BE60" s="2387"/>
      <c r="BF60" s="2387"/>
      <c r="BG60" s="2387"/>
      <c r="BH60" s="2387"/>
      <c r="BI60" s="2387"/>
      <c r="BJ60" s="2387"/>
      <c r="BK60" s="2387"/>
      <c r="BL60" s="2387"/>
      <c r="BM60" s="2387"/>
      <c r="BN60" s="2387"/>
      <c r="BO60" s="2387"/>
      <c r="BP60" s="2387"/>
      <c r="BQ60" s="2387"/>
      <c r="BR60" s="2387"/>
      <c r="BS60" s="2387"/>
      <c r="BT60" s="2387"/>
      <c r="BU60" s="2387"/>
      <c r="BV60" s="2387"/>
      <c r="BW60" s="2387"/>
      <c r="BX60" s="2387"/>
      <c r="BY60" s="2387"/>
      <c r="BZ60" s="2387"/>
      <c r="CA60" s="2387"/>
      <c r="CB60" s="2387"/>
      <c r="CC60" s="2387"/>
      <c r="CD60" s="2387"/>
      <c r="CE60" s="2387"/>
      <c r="CF60" s="2387"/>
      <c r="CG60" s="2387"/>
      <c r="CH60" s="2387"/>
      <c r="CI60" s="2387"/>
      <c r="CJ60" s="2387"/>
      <c r="CK60" s="2387"/>
      <c r="CL60" s="2387"/>
      <c r="CM60" s="2387"/>
      <c r="CN60" s="2387"/>
      <c r="CO60" s="2387"/>
      <c r="CP60" s="2387"/>
      <c r="CQ60" s="2387"/>
      <c r="CR60" s="2387"/>
      <c r="CS60" s="2387"/>
      <c r="CT60" s="2387"/>
      <c r="CU60" s="2387"/>
      <c r="CV60" s="2387"/>
      <c r="CW60" s="2387"/>
      <c r="CX60" s="2387"/>
      <c r="CY60" s="2387"/>
      <c r="CZ60" s="2387"/>
      <c r="DA60" s="2387"/>
      <c r="DB60" s="2387"/>
      <c r="DC60" s="2387"/>
      <c r="DD60" s="2387"/>
      <c r="DE60" s="2387"/>
      <c r="DF60" s="2387"/>
      <c r="DG60" s="2387"/>
      <c r="DH60" s="2387"/>
      <c r="DI60" s="2387"/>
      <c r="DJ60" s="2387"/>
      <c r="DK60" s="2387"/>
      <c r="DL60" s="2387"/>
      <c r="DM60" s="2387"/>
      <c r="DN60" s="2387"/>
      <c r="DO60" s="2387"/>
      <c r="DP60" s="2387"/>
      <c r="DQ60" s="2387"/>
      <c r="DR60" s="2387"/>
      <c r="DS60" s="2387"/>
      <c r="DT60" s="2387"/>
      <c r="DU60" s="2387"/>
      <c r="DV60" s="2387"/>
      <c r="DW60" s="2387"/>
      <c r="DX60" s="2387"/>
      <c r="DY60" s="2387"/>
      <c r="DZ60" s="2387"/>
      <c r="EA60" s="2387"/>
      <c r="EB60" s="2387"/>
      <c r="EC60" s="2387"/>
      <c r="ED60" s="2387"/>
      <c r="EE60" s="2387"/>
      <c r="EF60" s="2387"/>
      <c r="EG60" s="2387"/>
      <c r="EH60" s="2387"/>
      <c r="EI60" s="2387"/>
      <c r="EJ60" s="2387"/>
      <c r="EK60" s="2387"/>
      <c r="EL60" s="2671"/>
      <c r="EM60" s="2287"/>
      <c r="EN60" s="2287"/>
      <c r="ET60" s="1157">
        <v>14</v>
      </c>
    </row>
    <row customHeight="1" ht="14.699999999999998">
      <c r="O61" s="539"/>
      <c r="AR61" s="1637"/>
      <c r="AS61" s="1637"/>
      <c r="AT61" s="1637"/>
      <c r="AU61" s="1637"/>
      <c r="AV61" s="1637"/>
      <c r="AW61" s="1637"/>
      <c r="AX61" s="1637"/>
      <c r="AY61" s="1637"/>
      <c r="AZ61" s="1637"/>
      <c r="BA61" s="1637"/>
      <c r="BB61" s="1637"/>
      <c r="BC61" s="1637"/>
      <c r="BD61" s="1637"/>
      <c r="BE61" s="1637"/>
      <c r="BF61" s="1637"/>
      <c r="BG61" s="1637"/>
      <c r="BH61" s="1637"/>
      <c r="BI61" s="1637"/>
      <c r="BJ61" s="1637"/>
      <c r="BK61" s="1637"/>
      <c r="BL61" s="1637"/>
      <c r="BM61" s="1637"/>
      <c r="BN61" s="1637"/>
      <c r="BO61" s="1637"/>
      <c r="BP61" s="1637"/>
      <c r="BQ61" s="1637"/>
      <c r="BR61" s="1637"/>
      <c r="BS61" s="1637"/>
      <c r="BT61" s="1637"/>
      <c r="BU61" s="1637"/>
      <c r="BV61" s="1637"/>
      <c r="BW61" s="1637"/>
      <c r="BX61" s="1637"/>
      <c r="BY61" s="1637"/>
      <c r="BZ61" s="1637"/>
      <c r="CA61" s="1637"/>
      <c r="CB61" s="1637"/>
      <c r="CC61" s="1637"/>
      <c r="CD61" s="1637"/>
      <c r="CE61" s="1637"/>
      <c r="CF61" s="1637"/>
      <c r="CG61" s="1637"/>
      <c r="CH61" s="1637"/>
      <c r="CI61" s="1637"/>
      <c r="CJ61" s="1637"/>
      <c r="CK61" s="1637"/>
      <c r="CL61" s="1637"/>
      <c r="CM61" s="1637"/>
      <c r="CN61" s="1637"/>
      <c r="CO61" s="1637"/>
      <c r="CP61" s="1637"/>
      <c r="CQ61" s="1637"/>
      <c r="CR61" s="1637"/>
      <c r="CS61" s="1637"/>
      <c r="CT61" s="1637"/>
      <c r="CU61" s="1637"/>
      <c r="CV61" s="1637"/>
      <c r="CW61" s="1637"/>
      <c r="CX61" s="1637"/>
      <c r="CY61" s="1637"/>
      <c r="CZ61" s="1637"/>
      <c r="DA61" s="1637"/>
      <c r="DB61" s="1637"/>
      <c r="DC61" s="1637"/>
      <c r="DD61" s="1637"/>
      <c r="DE61" s="1637"/>
      <c r="DF61" s="1637"/>
      <c r="DG61" s="1637"/>
      <c r="DH61" s="1637"/>
      <c r="DI61" s="1637"/>
      <c r="DJ61" s="1637"/>
      <c r="DK61" s="1637"/>
      <c r="DL61" s="1637"/>
      <c r="DM61" s="1637"/>
      <c r="DN61" s="1637"/>
      <c r="DO61" s="1637"/>
      <c r="DP61" s="1637"/>
      <c r="DQ61" s="1637"/>
      <c r="DR61" s="1637"/>
      <c r="DS61" s="1637"/>
      <c r="DT61" s="1637"/>
      <c r="DU61" s="1637"/>
      <c r="DV61" s="1637"/>
      <c r="DW61" s="1637"/>
      <c r="DX61" s="1637"/>
      <c r="DY61" s="1637"/>
      <c r="DZ61" s="1637"/>
      <c r="EA61" s="1637"/>
      <c r="EB61" s="1637"/>
      <c r="EC61" s="1637"/>
      <c r="ED61" s="1637"/>
      <c r="EE61" s="1637"/>
      <c r="EF61" s="1637"/>
      <c r="EG61" s="1637"/>
      <c r="EH61" s="1637"/>
      <c r="EI61" s="1637"/>
      <c r="EJ61" s="1637"/>
      <c r="EK61" s="1637"/>
      <c r="EL61" s="2650"/>
      <c r="ET61" s="1157">
        <v>14</v>
      </c>
    </row>
    <row customHeight="1" ht="14.699999999999998">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N62" s="2287"/>
      <c r="AO62" s="2287"/>
      <c r="AP62" s="2287"/>
      <c r="AQ62" s="2287"/>
      <c r="AR62" s="2387"/>
      <c r="AS62" s="2387"/>
      <c r="AT62" s="2387"/>
      <c r="AU62" s="2387"/>
      <c r="AV62" s="2387"/>
      <c r="AW62" s="2387"/>
      <c r="AX62" s="2387"/>
      <c r="AY62" s="2387"/>
      <c r="AZ62" s="2387"/>
      <c r="BA62" s="2387"/>
      <c r="BB62" s="2387"/>
      <c r="BC62" s="2387"/>
      <c r="BD62" s="2387"/>
      <c r="BE62" s="2387"/>
      <c r="BF62" s="2387"/>
      <c r="BG62" s="2387"/>
      <c r="BH62" s="2387"/>
      <c r="BI62" s="2387"/>
      <c r="BJ62" s="2387"/>
      <c r="BK62" s="2387"/>
      <c r="BL62" s="2387"/>
      <c r="BM62" s="2387"/>
      <c r="BN62" s="2387"/>
      <c r="BO62" s="2387"/>
      <c r="BP62" s="2387"/>
      <c r="BQ62" s="2387"/>
      <c r="BR62" s="2387"/>
      <c r="BS62" s="2387"/>
      <c r="BT62" s="2387"/>
      <c r="BU62" s="2387"/>
      <c r="BV62" s="2387"/>
      <c r="BW62" s="2387"/>
      <c r="BX62" s="2387"/>
      <c r="BY62" s="2387"/>
      <c r="BZ62" s="2387"/>
      <c r="CA62" s="2387"/>
      <c r="CB62" s="2387"/>
      <c r="CC62" s="2387"/>
      <c r="CD62" s="2387"/>
      <c r="CE62" s="2387"/>
      <c r="CF62" s="2387"/>
      <c r="CG62" s="2387"/>
      <c r="CH62" s="2387"/>
      <c r="CI62" s="2387"/>
      <c r="CJ62" s="2387"/>
      <c r="CK62" s="2387"/>
      <c r="CL62" s="2387"/>
      <c r="CM62" s="2387"/>
      <c r="CN62" s="2387"/>
      <c r="CO62" s="2387"/>
      <c r="CP62" s="2387"/>
      <c r="CQ62" s="2387"/>
      <c r="CR62" s="2387"/>
      <c r="CS62" s="2387"/>
      <c r="CT62" s="2387"/>
      <c r="CU62" s="2387"/>
      <c r="CV62" s="2387"/>
      <c r="CW62" s="2387"/>
      <c r="CX62" s="2387"/>
      <c r="CY62" s="2387"/>
      <c r="CZ62" s="2387"/>
      <c r="DA62" s="2387"/>
      <c r="DB62" s="2387"/>
      <c r="DC62" s="2387"/>
      <c r="DD62" s="2387"/>
      <c r="DE62" s="2387"/>
      <c r="DF62" s="2387"/>
      <c r="DG62" s="2387"/>
      <c r="DH62" s="2387"/>
      <c r="DI62" s="2387"/>
      <c r="DJ62" s="2387"/>
      <c r="DK62" s="2387"/>
      <c r="DL62" s="2387"/>
      <c r="DM62" s="2387"/>
      <c r="DN62" s="2387"/>
      <c r="DO62" s="2387"/>
      <c r="DP62" s="2387"/>
      <c r="DQ62" s="2387"/>
      <c r="DR62" s="2387"/>
      <c r="DS62" s="2387"/>
      <c r="DT62" s="2387"/>
      <c r="DU62" s="2387"/>
      <c r="DV62" s="2387"/>
      <c r="DW62" s="2387"/>
      <c r="DX62" s="2387"/>
      <c r="DY62" s="2387"/>
      <c r="DZ62" s="2387"/>
      <c r="EA62" s="2387"/>
      <c r="EB62" s="2387"/>
      <c r="EC62" s="2387"/>
      <c r="ED62" s="2387"/>
      <c r="EE62" s="2387"/>
      <c r="EF62" s="2387"/>
      <c r="EG62" s="2387"/>
      <c r="EH62" s="2387"/>
      <c r="EI62" s="2387"/>
      <c r="EJ62" s="2387"/>
      <c r="EK62" s="2387"/>
      <c r="EL62" s="2671"/>
      <c r="EM62" s="2287"/>
      <c r="EN62" s="2287"/>
      <c r="ET62" s="1157">
        <v>14</v>
      </c>
    </row>
    <row customHeight="1" ht="22.5" hidden="1">
      <c r="A63" s="1162" t="s">
        <v>81</v>
      </c>
      <c r="B63" s="1162">
        <v>0</v>
      </c>
      <c r="C63" s="1162">
        <v>0</v>
      </c>
      <c r="D63" s="1162">
        <v>0</v>
      </c>
      <c r="E63" s="1162">
        <v>0</v>
      </c>
      <c r="F63" s="1162">
        <v>0</v>
      </c>
      <c r="G63" s="1162">
        <v>0</v>
      </c>
      <c r="H63" s="1162">
        <v>0</v>
      </c>
      <c r="I63" s="1162">
        <v>0</v>
      </c>
      <c r="J63" s="1162">
        <v>0</v>
      </c>
      <c r="K63" s="1162">
        <v>0</v>
      </c>
      <c r="L63" s="1480">
        <v>0</v>
      </c>
      <c r="M63" s="1364">
        <v>0</v>
      </c>
      <c r="N63" s="1364">
        <v>0</v>
      </c>
      <c r="O63" s="1364">
        <v>0</v>
      </c>
      <c r="P63" s="1475">
        <v>3</v>
      </c>
      <c r="Q63" s="346">
        <v>3</v>
      </c>
      <c r="R63" s="346">
        <v>3</v>
      </c>
      <c r="S63" s="583">
        <v>12</v>
      </c>
      <c r="T63" s="1157">
        <v>35</v>
      </c>
      <c r="U63" s="1157">
        <v>0</v>
      </c>
      <c r="V63" s="1157">
        <v>0</v>
      </c>
      <c r="W63" s="1633">
        <v>0</v>
      </c>
      <c r="X63" s="1633">
        <v>0</v>
      </c>
      <c r="Y63" s="1633">
        <v>0</v>
      </c>
      <c r="Z63" s="1633">
        <v>0</v>
      </c>
      <c r="AA63" s="1633">
        <v>0</v>
      </c>
      <c r="AB63" s="1633">
        <v>0</v>
      </c>
      <c r="AC63" s="1157">
        <v>0</v>
      </c>
      <c r="AD63" s="1157">
        <v>0</v>
      </c>
      <c r="AE63" s="1157">
        <v>0</v>
      </c>
      <c r="AF63" s="1157">
        <v>0</v>
      </c>
      <c r="AG63" s="1157">
        <v>19</v>
      </c>
      <c r="AH63" s="1633">
        <v>19</v>
      </c>
      <c r="AI63" s="1633">
        <v>19</v>
      </c>
      <c r="AJ63" s="1633">
        <v>19</v>
      </c>
      <c r="AK63" s="1633">
        <v>19</v>
      </c>
      <c r="AL63" s="1633">
        <v>19</v>
      </c>
      <c r="AM63" s="1157">
        <v>19</v>
      </c>
      <c r="AN63" s="1157">
        <v>11</v>
      </c>
      <c r="AO63" s="1157">
        <v>3</v>
      </c>
      <c r="AP63" s="1157">
        <v>11</v>
      </c>
      <c r="AQ63" s="1157">
        <v>0</v>
      </c>
      <c r="AR63" s="1637">
        <v>0</v>
      </c>
      <c r="AS63" s="1637">
        <v>0</v>
      </c>
      <c r="AT63" s="1637">
        <v>0</v>
      </c>
      <c r="AU63" s="1637">
        <v>0</v>
      </c>
      <c r="AV63" s="1637">
        <v>0</v>
      </c>
      <c r="AW63" s="1637">
        <v>0</v>
      </c>
      <c r="AX63" s="1637">
        <v>0</v>
      </c>
      <c r="AY63" s="1637">
        <v>0</v>
      </c>
      <c r="AZ63" s="1637">
        <v>0</v>
      </c>
      <c r="BA63" s="1637">
        <v>0</v>
      </c>
      <c r="BB63" s="1637">
        <v>0</v>
      </c>
      <c r="BC63" s="1637">
        <v>0</v>
      </c>
      <c r="BD63" s="1637">
        <v>0</v>
      </c>
      <c r="BE63" s="1637">
        <v>0</v>
      </c>
      <c r="BF63" s="1637">
        <v>0</v>
      </c>
      <c r="BG63" s="1637">
        <v>0</v>
      </c>
      <c r="BH63" s="1637">
        <v>0</v>
      </c>
      <c r="BI63" s="1637">
        <v>0</v>
      </c>
      <c r="BJ63" s="1637">
        <v>0</v>
      </c>
      <c r="BK63" s="1637">
        <v>0</v>
      </c>
      <c r="BL63" s="1637">
        <v>0</v>
      </c>
      <c r="BM63" s="1637">
        <v>0</v>
      </c>
      <c r="BN63" s="1637">
        <v>0</v>
      </c>
      <c r="BO63" s="1637">
        <v>0</v>
      </c>
      <c r="BP63" s="1637">
        <v>0</v>
      </c>
      <c r="BQ63" s="1637">
        <v>0</v>
      </c>
      <c r="BR63" s="1637">
        <v>0</v>
      </c>
      <c r="BS63" s="1637">
        <v>0</v>
      </c>
      <c r="BT63" s="1637">
        <v>0</v>
      </c>
      <c r="BU63" s="1637">
        <v>0</v>
      </c>
      <c r="BV63" s="1637">
        <v>0</v>
      </c>
      <c r="BW63" s="1637">
        <v>0</v>
      </c>
      <c r="BX63" s="1637">
        <v>0</v>
      </c>
      <c r="BY63" s="1637">
        <v>0</v>
      </c>
      <c r="BZ63" s="1637">
        <v>0</v>
      </c>
      <c r="CA63" s="1637">
        <v>0</v>
      </c>
      <c r="CB63" s="1637">
        <v>0</v>
      </c>
      <c r="CC63" s="1637">
        <v>0</v>
      </c>
      <c r="CD63" s="1637">
        <v>0</v>
      </c>
      <c r="CE63" s="1637">
        <v>0</v>
      </c>
      <c r="CF63" s="1637">
        <v>0</v>
      </c>
      <c r="CG63" s="1637">
        <v>0</v>
      </c>
      <c r="CH63" s="1637">
        <v>0</v>
      </c>
      <c r="CI63" s="1637">
        <v>0</v>
      </c>
      <c r="CJ63" s="1637">
        <v>0</v>
      </c>
      <c r="CK63" s="1637">
        <v>0</v>
      </c>
      <c r="CL63" s="1637">
        <v>0</v>
      </c>
      <c r="CM63" s="1637">
        <v>0</v>
      </c>
      <c r="CN63" s="1637">
        <v>0</v>
      </c>
      <c r="CO63" s="1637">
        <v>0</v>
      </c>
      <c r="CP63" s="1637">
        <v>0</v>
      </c>
      <c r="CQ63" s="1637">
        <v>0</v>
      </c>
      <c r="CR63" s="1637">
        <v>0</v>
      </c>
      <c r="CS63" s="1637">
        <v>0</v>
      </c>
      <c r="CT63" s="1637">
        <v>0</v>
      </c>
      <c r="CU63" s="1637">
        <v>0</v>
      </c>
      <c r="CV63" s="1637">
        <v>0</v>
      </c>
      <c r="CW63" s="1637">
        <v>0</v>
      </c>
      <c r="CX63" s="1637">
        <v>0</v>
      </c>
      <c r="CY63" s="1637">
        <v>0</v>
      </c>
      <c r="CZ63" s="1637">
        <v>0</v>
      </c>
      <c r="DA63" s="1637">
        <v>0</v>
      </c>
      <c r="DB63" s="1637">
        <v>0</v>
      </c>
      <c r="DC63" s="1637">
        <v>0</v>
      </c>
      <c r="DD63" s="1637">
        <v>0</v>
      </c>
      <c r="DE63" s="1637">
        <v>0</v>
      </c>
      <c r="DF63" s="1637">
        <v>0</v>
      </c>
      <c r="DG63" s="1637">
        <v>0</v>
      </c>
      <c r="DH63" s="1637">
        <v>0</v>
      </c>
      <c r="DI63" s="1637">
        <v>0</v>
      </c>
      <c r="DJ63" s="1637">
        <v>0</v>
      </c>
      <c r="DK63" s="1637">
        <v>0</v>
      </c>
      <c r="DL63" s="1637">
        <v>0</v>
      </c>
      <c r="DM63" s="1637">
        <v>0</v>
      </c>
      <c r="DN63" s="1637">
        <v>0</v>
      </c>
      <c r="DO63" s="1637">
        <v>0</v>
      </c>
      <c r="DP63" s="1637">
        <v>0</v>
      </c>
      <c r="DQ63" s="1637">
        <v>0</v>
      </c>
      <c r="DR63" s="1637">
        <v>0</v>
      </c>
      <c r="DS63" s="1637">
        <v>0</v>
      </c>
      <c r="DT63" s="1637">
        <v>0</v>
      </c>
      <c r="DU63" s="1637">
        <v>0</v>
      </c>
      <c r="DV63" s="1637">
        <v>0</v>
      </c>
      <c r="DW63" s="1637">
        <v>0</v>
      </c>
      <c r="DX63" s="1637">
        <v>0</v>
      </c>
      <c r="DY63" s="1637">
        <v>0</v>
      </c>
      <c r="DZ63" s="1637">
        <v>0</v>
      </c>
      <c r="EA63" s="1637">
        <v>0</v>
      </c>
      <c r="EB63" s="1637">
        <v>0</v>
      </c>
      <c r="EC63" s="1637">
        <v>0</v>
      </c>
      <c r="ED63" s="1637">
        <v>0</v>
      </c>
      <c r="EE63" s="1637">
        <v>0</v>
      </c>
      <c r="EF63" s="1637">
        <v>0</v>
      </c>
      <c r="EG63" s="1637">
        <v>0</v>
      </c>
      <c r="EH63" s="1637">
        <v>0</v>
      </c>
      <c r="EI63" s="1637">
        <v>0</v>
      </c>
      <c r="EJ63" s="1637">
        <v>0</v>
      </c>
      <c r="EK63" s="1637">
        <v>0</v>
      </c>
      <c r="EL63" s="2650">
        <v>0</v>
      </c>
      <c r="EM63" s="1157">
        <v>4</v>
      </c>
      <c r="EN63" s="1157">
        <v>115</v>
      </c>
      <c r="EO63" s="513">
        <v>10</v>
      </c>
      <c r="EP63" s="513">
        <v>10</v>
      </c>
      <c r="EQ63" s="513">
        <v>10</v>
      </c>
      <c r="ER63" s="513">
        <v>10</v>
      </c>
      <c r="ES63" s="513">
        <v>10</v>
      </c>
      <c r="ET63" s="1157">
        <v>23</v>
      </c>
    </row>
  </sheetData>
  <sheetProtection formatColumns="0" formatRows="0" autoFilter="0" sort="0" insertRows="0" insertColumns="1" deleteRows="0" deleteColumns="0"/>
  <mergeCells count="406">
    <mergeCell ref="EN47:EN48"/>
    <mergeCell ref="T60:EN60"/>
    <mergeCell ref="T62:EN62"/>
    <mergeCell ref="K47:K48"/>
    <mergeCell ref="AN47:AN48"/>
    <mergeCell ref="V38:V40"/>
    <mergeCell ref="AD41:AE41"/>
    <mergeCell ref="AO41:AP41"/>
    <mergeCell ref="E42:E57"/>
    <mergeCell ref="V42:AF42"/>
    <mergeCell ref="AG42:EM42"/>
    <mergeCell ref="F43:F56"/>
    <mergeCell ref="V43:AF43"/>
    <mergeCell ref="AG43:EM43"/>
    <mergeCell ref="G44:G55"/>
    <mergeCell ref="V44:AF44"/>
    <mergeCell ref="AG44:EM44"/>
    <mergeCell ref="H45:H55"/>
    <mergeCell ref="I45:I54"/>
    <mergeCell ref="P45:P54"/>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EN51:EN52"/>
    <mergeCell ref="AD51:AD52"/>
    <mergeCell ref="AE51:AE52"/>
    <mergeCell ref="AF51:AF52"/>
    <mergeCell ref="AN51:AN52"/>
    <mergeCell ref="AO51:AO52"/>
    <mergeCell ref="AP51:AP52"/>
    <mergeCell ref="J50:J53"/>
    <mergeCell ref="Q50:Q53"/>
    <mergeCell ref="V50:AF50"/>
    <mergeCell ref="AG50:EM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B51:DB52"/>
    <mergeCell ref="DC51:DC52"/>
    <mergeCell ref="DD51:DD52"/>
    <mergeCell ref="DE51:DE52"/>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M51:DM52"/>
    <mergeCell ref="DN51:DN52"/>
    <mergeCell ref="DO51:DO52"/>
    <mergeCell ref="DP51:DP52"/>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DX51:DX52"/>
    <mergeCell ref="DY51:DY52"/>
    <mergeCell ref="DZ51:DZ52"/>
    <mergeCell ref="EA51:EA52"/>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 ref="EI51:EI52"/>
    <mergeCell ref="EJ51:EJ52"/>
    <mergeCell ref="EK51:EK52"/>
    <mergeCell ref="EL51:EL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EL524335 AQ196655:EL196655 AQ589871:EL589871 AQ655407:EL655407 AQ15 AQ720943:EL720943 AQ786479:EL786479 AQ852015:EL852015 AQ917551:EL917551 AQ983087:EL983087 AQ65583:EL65583 AQ131119:EL131119 AQ458799:EL458799 AQ262191:EL262191 AQ7 AZ7 BB7 BK7 BM7 BV7 BX7 CG7 CI7 CR7 CT7 DC7 DE7 DN7 DP7 DY7 EA7 EJ7 EL7 AO47 AQ327727:EL327727 AO15 AO7 AD7 AF7 AQ393263:EL393263 AQ47 AZ47 BB47 BK47 BM47 BV47 BX47 CG47 CI47 CR47 CT47 DC47 DE47 DN47 DP47 DY47 EA47 EJ47 EL47 AD47 AF47 AD51 AF51 AO51 AQ51 AZ51 BB51 BK51 BM51 BV51 BX51 CG51 CI51 CR51 CT51 DC51 DE51 DN51 DP51 DY51 EA51 EJ51 EL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B7 DD7 DB47 DD47 DB51 DD51 DM7 DO7 DM47 DO47 DM51 DO51 DX7 DZ7 DX47 DZ47 DX51 DZ51 EI7 EK7 EI47 EK47 EI51 EK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EN65577:EN65584 EN131113:EN131120 EN196649:EN196656 EN262185:EN262192 EN327721:EN327728 EN393257:EN393264 EN458793:EN458800 EN524329:EN524336 EN589865:EN589872 EN655401:EN655408 EN720937:EN720944 EN786473:EN786480 EN852009:EN852016 EN917545:EN917552 EN983081:EN983088 T47 T7 AG45:AQ45 EM45 AG5:AQ5 EM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EM983086 V65582:EM65582 V131118:EM131118 V196654:EM196654 V262190:EM262190 V327726:EM327726 V393262:EM393262 V458798:EM458798 V524334:EM524334 V589870:EM589870 V655406:EM655406 V720942:EM720942 V786478:EM786478 V852014:EM852014 V917550:EM917550">
      <formula1>kind_of_cons</formula1>
    </dataValidation>
    <dataValidation allowBlank="1" sqref="S131121:EN131127 S196657:EN196663 S262193:EN262199 S327729:EN327735 S393265:EN393271 S458801:EN458807 S524337:EN524343 S589873:EN589879 S655409:EN655415 S720945:EN720951 S786481:EN786487 S852017:EN852023 S917553:EN917559 S983089:EN983095 S65585:EN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891D4-3CDB-3008-ED8B-0.1C9C04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v>
      </c>
      <c r="W28" s="2266"/>
      <c r="X28" s="2266"/>
      <c r="Y28" s="2266"/>
      <c r="Z28" s="2266"/>
      <c r="AA28" s="2266"/>
      <c r="AB28" s="2266"/>
      <c r="AC28" s="2266"/>
      <c r="AD28" s="2266"/>
      <c r="AE28" s="2266"/>
      <c r="AF28" s="328"/>
      <c r="AG28" s="2266" t="str">
        <f>IF(TITLE_DATE_PR_CHANGE="",IF(TITLE_DATE_PR="","",TITLE_DATE_PR),TITLE_DATE_PR_CHANGE)</f>
        <v>45777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547</v>
      </c>
      <c r="W29" s="2253"/>
      <c r="X29" s="2253"/>
      <c r="Y29" s="2253"/>
      <c r="Z29" s="2253"/>
      <c r="AA29" s="2253"/>
      <c r="AB29" s="2253"/>
      <c r="AC29" s="2253"/>
      <c r="AD29" s="2253"/>
      <c r="AE29" s="2253"/>
      <c r="AF29" s="328"/>
      <c r="AG29" s="2253" t="str">
        <f>IF(TITLE_NUMBER_PR_CHANGE="",IF(TITLE_NUMBER_PR="","",TITLE_NUMBER_PR),TITLE_NUMBER_PR_CHANGE)</f>
        <v>547</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v>
      </c>
      <c r="W32" s="2266"/>
      <c r="X32" s="2266"/>
      <c r="Y32" s="2266"/>
      <c r="Z32" s="2266"/>
      <c r="AA32" s="2266"/>
      <c r="AB32" s="2266"/>
      <c r="AC32" s="2266"/>
      <c r="AD32" s="2266"/>
      <c r="AE32" s="2266"/>
      <c r="AF32" s="328"/>
      <c r="AG32" s="2266" t="str">
        <f>IF(TITLE_DATE_PR_CHANGE="",IF(TITLE_DATE_PR="","",TITLE_DATE_PR),TITLE_DATE_PR_CHANGE)</f>
        <v>45777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547</v>
      </c>
      <c r="W33" s="2253"/>
      <c r="X33" s="2253"/>
      <c r="Y33" s="2253"/>
      <c r="Z33" s="2253"/>
      <c r="AA33" s="2253"/>
      <c r="AB33" s="2253"/>
      <c r="AC33" s="2253"/>
      <c r="AD33" s="2253"/>
      <c r="AE33" s="2253"/>
      <c r="AF33" s="328"/>
      <c r="AG33" s="2253" t="str">
        <f>IF(TITLE_NUMBER_PR_CHANGE="",IF(TITLE_NUMBER_PR="","",TITLE_NUMBER_PR),TITLE_NUMBER_PR_CHANGE)</f>
        <v>547</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531</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546</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259</v>
      </c>
      <c r="B47" s="1365" t="s">
        <v>260</v>
      </c>
      <c r="C47" s="1365" t="s">
        <v>261</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546</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254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255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89E2-272B-499C-4795-0.D7EC59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501</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502</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505</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506</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v>
      </c>
      <c r="W32" s="2266"/>
      <c r="X32" s="2266"/>
      <c r="Y32" s="2266"/>
      <c r="Z32" s="2266"/>
      <c r="AA32" s="2266"/>
      <c r="AB32" s="2266"/>
      <c r="AC32" s="328"/>
      <c r="AD32" s="2266" t="str">
        <f>IF(TITLE_DATE_PR_CHANGE="",IF(TITLE_DATE_PR="","",TITLE_DATE_PR),TITLE_DATE_PR_CHANGE)</f>
        <v>45777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547</v>
      </c>
      <c r="W33" s="2253"/>
      <c r="X33" s="2253"/>
      <c r="Y33" s="2253"/>
      <c r="Z33" s="2253"/>
      <c r="AA33" s="2253"/>
      <c r="AB33" s="2253"/>
      <c r="AC33" s="328"/>
      <c r="AD33" s="2253" t="str">
        <f>IF(TITLE_NUMBER_PR_CHANGE="",IF(TITLE_NUMBER_PR="","",TITLE_NUMBER_PR),TITLE_NUMBER_PR_CHANGE)</f>
        <v>547</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v>
      </c>
      <c r="W36" s="2266"/>
      <c r="X36" s="2266"/>
      <c r="Y36" s="2266"/>
      <c r="Z36" s="2266"/>
      <c r="AA36" s="2266"/>
      <c r="AB36" s="2266"/>
      <c r="AC36" s="328"/>
      <c r="AD36" s="2266" t="str">
        <f>IF(TITLE_DATE_PR_CHANGE="",IF(TITLE_DATE_PR="","",TITLE_DATE_PR),TITLE_DATE_PR_CHANGE)</f>
        <v>45777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547</v>
      </c>
      <c r="W37" s="2253"/>
      <c r="X37" s="2253"/>
      <c r="Y37" s="2253"/>
      <c r="Z37" s="2253"/>
      <c r="AA37" s="2253"/>
      <c r="AB37" s="2253"/>
      <c r="AC37" s="328"/>
      <c r="AD37" s="2253" t="str">
        <f>IF(TITLE_NUMBER_PR_CHANGE="",IF(TITLE_NUMBER_PR="","",TITLE_NUMBER_PR),TITLE_NUMBER_PR_CHANGE)</f>
        <v>547</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507</v>
      </c>
      <c r="U41" s="303"/>
      <c r="V41" s="2276" t="s">
        <v>430</v>
      </c>
      <c r="W41" s="2277"/>
      <c r="X41" s="2277"/>
      <c r="Y41" s="2277"/>
      <c r="Z41" s="2277"/>
      <c r="AA41" s="2277"/>
      <c r="AB41" s="2278"/>
      <c r="AC41" s="2279" t="s">
        <v>431</v>
      </c>
      <c r="AD41" s="2330" t="s">
        <v>508</v>
      </c>
      <c r="AE41" s="2293"/>
      <c r="AF41" s="2293"/>
      <c r="AG41" s="2331"/>
      <c r="AH41" s="2330" t="s">
        <v>509</v>
      </c>
      <c r="AI41" s="2293"/>
      <c r="AJ41" s="2293"/>
      <c r="AK41" s="2331"/>
      <c r="AL41" s="2330" t="s">
        <v>510</v>
      </c>
      <c r="AM41" s="2293"/>
      <c r="AN41" s="2293"/>
      <c r="AO41" s="2331"/>
      <c r="AP41" s="2330" t="s">
        <v>511</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512</v>
      </c>
      <c r="W42" s="2195"/>
      <c r="X42" s="2194" t="s">
        <v>513</v>
      </c>
      <c r="Y42" s="2195"/>
      <c r="Z42" s="2296" t="s">
        <v>514</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512</v>
      </c>
      <c r="AU42" s="2195"/>
      <c r="AV42" s="2194" t="s">
        <v>513</v>
      </c>
      <c r="AW42" s="2195"/>
      <c r="AX42" s="2296" t="s">
        <v>514</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531</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547</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501</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502</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505</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CB3EF-BFF7-E47A-6038-0.3A708F4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303</v>
      </c>
      <c r="F28" s="2372"/>
      <c r="G28" s="2372"/>
      <c r="H28" s="1647"/>
      <c r="I28" s="1647"/>
      <c r="J28" s="2129"/>
      <c r="AF28" s="1633">
        <v>11</v>
      </c>
    </row>
    <row customHeight="1" ht="24">
      <c r="E29" s="1648" t="s">
        <v>87</v>
      </c>
      <c r="F29" s="1655" t="s">
        <v>305</v>
      </c>
      <c r="G29" s="1655" t="s">
        <v>569</v>
      </c>
      <c r="H29" s="1655" t="s">
        <v>306</v>
      </c>
      <c r="I29" s="1655" t="s">
        <v>306</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573</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555</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555</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555</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577</v>
      </c>
      <c r="C48" s="1638"/>
      <c r="D48" s="1640"/>
      <c r="E48" s="548" t="str">
        <f>FHD_NUM_P_12</f>
        <v/>
      </c>
      <c r="F48" s="1526" t="str">
        <f>FHD_P_12</f>
        <v/>
      </c>
      <c r="G48" s="1880" t="s">
        <v>555</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585</v>
      </c>
      <c r="C91" s="737"/>
      <c r="D91" s="735"/>
      <c r="E91" s="548" t="str">
        <f>FHD_NUM_P_53</f>
        <v>7</v>
      </c>
      <c r="F91" s="1882" t="str">
        <f>FHD_P_53</f>
        <v>Объём приобретаемой холодной воды, используемой для горячего водоснабжения</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309</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309</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309</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BFEEE-1DB6-F8A1-0318-0.259939D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605</v>
      </c>
      <c r="K10" s="523" t="s">
        <v>606</v>
      </c>
      <c r="L10" s="2129" t="s">
        <v>87</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E225-47D3-F1A2-798C-0.40CBBED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304</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303</v>
      </c>
      <c r="J13" s="2372"/>
      <c r="K13" s="2372"/>
      <c r="L13" s="2029"/>
      <c r="M13" s="2069"/>
      <c r="O13" s="2129"/>
      <c r="AK13" s="1633">
        <v>11</v>
      </c>
    </row>
    <row customHeight="1" ht="24">
      <c r="I14" s="2022" t="s">
        <v>87</v>
      </c>
      <c r="J14" s="2022" t="s">
        <v>305</v>
      </c>
      <c r="K14" s="2022" t="s">
        <v>569</v>
      </c>
      <c r="L14" s="2062" t="s">
        <v>306</v>
      </c>
      <c r="M14" s="2063" t="s">
        <v>306</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309</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309</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9584A-5E04-BAEE-EA9F-0.1B5ED28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532</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621</v>
      </c>
      <c r="F9" s="2053" t="s">
        <v>627</v>
      </c>
      <c r="H9" s="378"/>
      <c r="I9" s="2027" t="s">
        <v>87</v>
      </c>
      <c r="J9" s="2028" t="s">
        <v>305</v>
      </c>
      <c r="K9" s="2066" t="s">
        <v>569</v>
      </c>
      <c r="L9" s="2067" t="s">
        <v>306</v>
      </c>
      <c r="M9" s="2391"/>
      <c r="W9" s="1633">
        <v>34</v>
      </c>
    </row>
    <row customHeight="1" ht="35.699999999999996">
      <c r="B10" s="2055" t="s">
        <v>693</v>
      </c>
      <c r="C10" s="2055" t="s">
        <v>694</v>
      </c>
      <c r="D10" s="2054" t="s">
        <v>630</v>
      </c>
      <c r="E10" s="2058" t="s">
        <v>631</v>
      </c>
      <c r="F10" s="2058" t="s">
        <v>631</v>
      </c>
      <c r="H10" s="378"/>
      <c r="I10" s="2026" t="s">
        <v>109</v>
      </c>
      <c r="J10" s="1888" t="s">
        <v>695</v>
      </c>
      <c r="K10" s="2020" t="s">
        <v>309</v>
      </c>
      <c r="L10" s="820"/>
      <c r="M10" s="299" t="s">
        <v>696</v>
      </c>
      <c r="W10" s="1633">
        <v>34</v>
      </c>
    </row>
    <row customHeight="1" ht="50.25">
      <c r="B11" s="2055" t="s">
        <v>697</v>
      </c>
      <c r="C11" s="2055" t="s">
        <v>698</v>
      </c>
      <c r="D11" s="2054" t="s">
        <v>630</v>
      </c>
      <c r="E11" s="2058" t="s">
        <v>631</v>
      </c>
      <c r="F11" s="2058" t="s">
        <v>631</v>
      </c>
      <c r="H11" s="378"/>
      <c r="I11" s="2026" t="s">
        <v>110</v>
      </c>
      <c r="J11" s="1888" t="s">
        <v>699</v>
      </c>
      <c r="K11" s="2020" t="s">
        <v>309</v>
      </c>
      <c r="L11" s="820"/>
      <c r="M11" s="299" t="s">
        <v>696</v>
      </c>
      <c r="W11" s="1633">
        <v>48</v>
      </c>
    </row>
    <row customHeight="1" ht="48.29999999999999">
      <c r="B12" s="2055" t="s">
        <v>700</v>
      </c>
      <c r="C12" s="2055" t="s">
        <v>701</v>
      </c>
      <c r="D12" s="2054" t="s">
        <v>630</v>
      </c>
      <c r="E12" s="2058" t="s">
        <v>631</v>
      </c>
      <c r="F12" s="2058" t="s">
        <v>631</v>
      </c>
      <c r="H12" s="1690"/>
      <c r="I12" s="2026" t="s">
        <v>89</v>
      </c>
      <c r="J12" s="2033" t="s">
        <v>702</v>
      </c>
      <c r="K12" s="2020" t="s">
        <v>309</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D90B2-F23B-6DF8-B9E3-0.18ADBAB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303</v>
      </c>
      <c r="F13" s="2372"/>
      <c r="G13" s="2372"/>
      <c r="H13" s="1553"/>
      <c r="I13" s="1553"/>
      <c r="J13" s="2129"/>
      <c r="AF13" s="1633">
        <v>11</v>
      </c>
    </row>
    <row customHeight="1" ht="24">
      <c r="E14" s="1641" t="s">
        <v>87</v>
      </c>
      <c r="F14" s="1636" t="s">
        <v>305</v>
      </c>
      <c r="G14" s="1636" t="s">
        <v>569</v>
      </c>
      <c r="H14" s="1636" t="s">
        <v>306</v>
      </c>
      <c r="I14" s="1636" t="s">
        <v>306</v>
      </c>
      <c r="J14" s="2129"/>
      <c r="AF14" s="1633">
        <v>23</v>
      </c>
    </row>
    <row customHeight="1" ht="19.95">
      <c r="D15" s="1640"/>
      <c r="E15" s="1632" t="s">
        <v>109</v>
      </c>
      <c r="F15" s="709" t="s">
        <v>707</v>
      </c>
      <c r="G15" s="1648" t="s">
        <v>555</v>
      </c>
      <c r="H15" s="559"/>
      <c r="I15" s="559"/>
      <c r="J15" s="291" t="s">
        <v>708</v>
      </c>
      <c r="K15" s="545" t="s">
        <v>633</v>
      </c>
      <c r="AF15" s="1633">
        <v>19</v>
      </c>
    </row>
    <row customHeight="1" ht="35.699999999999996">
      <c r="D16" s="1640"/>
      <c r="E16" s="1632" t="s">
        <v>110</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310</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313</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89</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327</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04F5F-CCC6-2AED-08F3-0.651C886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303</v>
      </c>
      <c r="F13" s="2372"/>
      <c r="G13" s="2372"/>
      <c r="H13" s="1658"/>
      <c r="I13" s="1658"/>
      <c r="J13" s="2129"/>
      <c r="AF13" s="1633">
        <v>11</v>
      </c>
    </row>
    <row customHeight="1" ht="24">
      <c r="E14" s="1659" t="s">
        <v>87</v>
      </c>
      <c r="F14" s="1662" t="s">
        <v>305</v>
      </c>
      <c r="G14" s="1662" t="s">
        <v>569</v>
      </c>
      <c r="H14" s="1662" t="s">
        <v>306</v>
      </c>
      <c r="I14" s="1662" t="s">
        <v>306</v>
      </c>
      <c r="J14" s="2129"/>
      <c r="AF14" s="1633">
        <v>23</v>
      </c>
    </row>
    <row customHeight="1" ht="19.95">
      <c r="D15" s="1640"/>
      <c r="E15" s="1632" t="s">
        <v>109</v>
      </c>
      <c r="F15" s="709" t="s">
        <v>778</v>
      </c>
      <c r="G15" s="1659" t="s">
        <v>555</v>
      </c>
      <c r="H15" s="559"/>
      <c r="I15" s="559"/>
      <c r="J15" s="291" t="s">
        <v>779</v>
      </c>
      <c r="K15" s="545" t="s">
        <v>633</v>
      </c>
      <c r="AF15" s="1633">
        <v>19</v>
      </c>
    </row>
    <row customHeight="1" ht="24">
      <c r="D16" s="1640"/>
      <c r="E16" s="1632" t="s">
        <v>110</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310</v>
      </c>
      <c r="F20" s="1669" t="s">
        <v>786</v>
      </c>
      <c r="G20" s="1656" t="s">
        <v>555</v>
      </c>
      <c r="H20" s="559"/>
      <c r="I20" s="559"/>
      <c r="J20" s="291"/>
      <c r="K20" s="545"/>
      <c r="AF20" s="1633">
        <v>34</v>
      </c>
    </row>
    <row customHeight="1" ht="48.29999999999999">
      <c r="D21" s="1640"/>
      <c r="E21" s="1666" t="s">
        <v>313</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309</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98207-A3AC-D8AF-8A05-0.76A2EC5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303</v>
      </c>
      <c r="E10" s="2104"/>
      <c r="F10" s="2104"/>
      <c r="G10" s="2104"/>
      <c r="H10" s="2104"/>
      <c r="I10" s="2104"/>
      <c r="J10" s="2105"/>
      <c r="K10" s="2201"/>
      <c r="L10" s="511"/>
      <c r="X10" s="760">
        <v>11</v>
      </c>
    </row>
    <row s="1637" customFormat="1" customHeight="1" ht="24">
      <c r="A11" s="2387"/>
      <c r="B11" s="2387"/>
      <c r="C11" s="659"/>
      <c r="D11" s="705" t="s">
        <v>87</v>
      </c>
      <c r="E11" s="707" t="s">
        <v>809</v>
      </c>
      <c r="F11" s="707" t="s">
        <v>569</v>
      </c>
      <c r="G11" s="467" t="s">
        <v>306</v>
      </c>
      <c r="H11" s="467" t="s">
        <v>393</v>
      </c>
      <c r="I11" s="809" t="s">
        <v>306</v>
      </c>
      <c r="J11" s="810" t="s">
        <v>393</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810</v>
      </c>
      <c r="D13" s="955" t="s">
        <v>109</v>
      </c>
      <c r="E13" s="281" t="s">
        <v>811</v>
      </c>
      <c r="F13" s="662" t="s">
        <v>812</v>
      </c>
      <c r="G13" s="559"/>
      <c r="H13" s="663"/>
      <c r="I13" s="559"/>
      <c r="J13" s="663"/>
      <c r="K13" s="291" t="s">
        <v>813</v>
      </c>
      <c r="L13" s="722"/>
      <c r="X13" s="507">
        <v>0</v>
      </c>
    </row>
    <row customHeight="1" ht="22.5" hidden="1">
      <c r="A14" s="2394"/>
      <c r="D14" s="541" t="s">
        <v>110</v>
      </c>
      <c r="E14" s="281" t="s">
        <v>814</v>
      </c>
      <c r="F14" s="662" t="s">
        <v>815</v>
      </c>
      <c r="G14" s="559"/>
      <c r="H14" s="664"/>
      <c r="I14" s="559"/>
      <c r="J14" s="664"/>
      <c r="K14" s="291" t="s">
        <v>816</v>
      </c>
      <c r="L14" s="722"/>
      <c r="X14" s="507">
        <v>0</v>
      </c>
    </row>
    <row s="1637" customFormat="1" customHeight="1" ht="78.75" hidden="1">
      <c r="A15" s="2394"/>
      <c r="B15" s="513"/>
      <c r="D15" s="955" t="s">
        <v>89</v>
      </c>
      <c r="E15" s="709" t="s">
        <v>817</v>
      </c>
      <c r="F15" s="952" t="s">
        <v>309</v>
      </c>
      <c r="G15" s="952" t="s">
        <v>309</v>
      </c>
      <c r="H15" s="108"/>
      <c r="I15" s="952" t="s">
        <v>309</v>
      </c>
      <c r="J15" s="108"/>
      <c r="K15" s="291" t="s">
        <v>818</v>
      </c>
      <c r="L15" s="722"/>
      <c r="X15" s="760">
        <v>0</v>
      </c>
    </row>
    <row s="1637" customFormat="1" customHeight="1" ht="22.5" hidden="1">
      <c r="A16" s="2394"/>
      <c r="B16" s="513"/>
      <c r="D16" s="955" t="s">
        <v>327</v>
      </c>
      <c r="E16" s="956" t="s">
        <v>819</v>
      </c>
      <c r="F16" s="952" t="s">
        <v>820</v>
      </c>
      <c r="G16" s="819"/>
      <c r="H16" s="108"/>
      <c r="I16" s="819"/>
      <c r="J16" s="108"/>
      <c r="K16" s="291"/>
      <c r="L16" s="722"/>
      <c r="X16" s="760">
        <v>0</v>
      </c>
    </row>
    <row s="1637" customFormat="1" customHeight="1" ht="22.5" hidden="1">
      <c r="A17" s="2394"/>
      <c r="B17" s="513"/>
      <c r="D17" s="955" t="s">
        <v>335</v>
      </c>
      <c r="E17" s="956" t="s">
        <v>821</v>
      </c>
      <c r="F17" s="952" t="s">
        <v>822</v>
      </c>
      <c r="G17" s="819"/>
      <c r="H17" s="108"/>
      <c r="I17" s="819"/>
      <c r="J17" s="108"/>
      <c r="K17" s="291"/>
      <c r="L17" s="722"/>
      <c r="X17" s="760">
        <v>0</v>
      </c>
    </row>
    <row s="1637" customFormat="1" customHeight="1" ht="33.75" hidden="1">
      <c r="A18" s="2394"/>
      <c r="B18" s="513"/>
      <c r="D18" s="955" t="s">
        <v>337</v>
      </c>
      <c r="E18" s="956" t="s">
        <v>823</v>
      </c>
      <c r="F18" s="952" t="s">
        <v>574</v>
      </c>
      <c r="G18" s="682"/>
      <c r="H18" s="108"/>
      <c r="I18" s="682"/>
      <c r="J18" s="108"/>
      <c r="K18" s="291"/>
      <c r="L18" s="722"/>
      <c r="X18" s="760">
        <v>0</v>
      </c>
    </row>
    <row customHeight="1" ht="101.25" hidden="1">
      <c r="A19" s="2394"/>
      <c r="D19" s="955" t="s">
        <v>90</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309</v>
      </c>
      <c r="G20" s="952" t="s">
        <v>309</v>
      </c>
      <c r="H20" s="951" t="s">
        <v>309</v>
      </c>
      <c r="I20" s="952" t="s">
        <v>309</v>
      </c>
      <c r="J20" s="951" t="s">
        <v>309</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309</v>
      </c>
      <c r="G23" s="952" t="s">
        <v>309</v>
      </c>
      <c r="H23" s="951" t="s">
        <v>309</v>
      </c>
      <c r="I23" s="952" t="s">
        <v>309</v>
      </c>
      <c r="J23" s="951" t="s">
        <v>309</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309</v>
      </c>
      <c r="G25" s="952" t="s">
        <v>309</v>
      </c>
      <c r="H25" s="951" t="s">
        <v>309</v>
      </c>
      <c r="I25" s="952" t="s">
        <v>309</v>
      </c>
      <c r="J25" s="951" t="s">
        <v>309</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309</v>
      </c>
      <c r="G28" s="952" t="s">
        <v>309</v>
      </c>
      <c r="H28" s="951" t="s">
        <v>309</v>
      </c>
      <c r="I28" s="952" t="s">
        <v>309</v>
      </c>
      <c r="J28" s="951" t="s">
        <v>309</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111</v>
      </c>
      <c r="E31" s="281" t="s">
        <v>850</v>
      </c>
      <c r="F31" s="662" t="s">
        <v>561</v>
      </c>
      <c r="G31" s="559"/>
      <c r="H31" s="664"/>
      <c r="I31" s="559"/>
      <c r="J31" s="664"/>
      <c r="K31" s="291" t="s">
        <v>851</v>
      </c>
      <c r="L31" s="722"/>
      <c r="X31" s="507">
        <v>0</v>
      </c>
    </row>
    <row customHeight="1" ht="56.25" hidden="1">
      <c r="A32" s="2394"/>
      <c r="D32" s="955" t="s">
        <v>91</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110</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89</v>
      </c>
      <c r="E41" s="724" t="s">
        <v>866</v>
      </c>
      <c r="F41" s="662" t="s">
        <v>549</v>
      </c>
      <c r="G41" s="662" t="s">
        <v>549</v>
      </c>
      <c r="H41" s="1026"/>
      <c r="I41" s="662" t="s">
        <v>549</v>
      </c>
      <c r="J41" s="1026"/>
      <c r="K41" s="304"/>
      <c r="X41" s="760">
        <v>0</v>
      </c>
    </row>
    <row s="1637" customFormat="1" customHeight="1" ht="45" hidden="1">
      <c r="A42" s="2394"/>
      <c r="B42" s="513"/>
      <c r="D42" s="667" t="s">
        <v>327</v>
      </c>
      <c r="E42" s="725" t="s">
        <v>867</v>
      </c>
      <c r="F42" s="662" t="s">
        <v>561</v>
      </c>
      <c r="G42" s="559"/>
      <c r="H42" s="1026"/>
      <c r="I42" s="559"/>
      <c r="J42" s="1026"/>
      <c r="K42" s="304" t="s">
        <v>868</v>
      </c>
      <c r="X42" s="760">
        <v>0</v>
      </c>
    </row>
    <row s="1637" customFormat="1" customHeight="1" ht="45" hidden="1">
      <c r="A43" s="2394"/>
      <c r="B43" s="513"/>
      <c r="D43" s="667" t="s">
        <v>335</v>
      </c>
      <c r="E43" s="669" t="s">
        <v>869</v>
      </c>
      <c r="F43" s="1030" t="s">
        <v>561</v>
      </c>
      <c r="G43" s="744"/>
      <c r="H43" s="1025"/>
      <c r="I43" s="744"/>
      <c r="J43" s="1025"/>
      <c r="K43" s="304" t="s">
        <v>870</v>
      </c>
      <c r="X43" s="760">
        <v>0</v>
      </c>
    </row>
    <row s="1637" customFormat="1" customHeight="1" ht="11.25" hidden="1">
      <c r="A44" s="2394"/>
      <c r="B44" s="513"/>
      <c r="D44" s="667" t="s">
        <v>90</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111</v>
      </c>
      <c r="E52" s="668" t="s">
        <v>883</v>
      </c>
      <c r="F52" s="662" t="s">
        <v>861</v>
      </c>
      <c r="G52" s="670"/>
      <c r="H52" s="1025"/>
      <c r="I52" s="670"/>
      <c r="J52" s="1025"/>
      <c r="K52" s="291"/>
      <c r="X52" s="760">
        <v>0</v>
      </c>
    </row>
    <row s="1637" customFormat="1" customHeight="1" ht="11.25" hidden="1">
      <c r="A53" s="2394"/>
      <c r="B53" s="513"/>
      <c r="D53" s="667" t="s">
        <v>316</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91</v>
      </c>
      <c r="E60" s="668" t="s">
        <v>890</v>
      </c>
      <c r="F60" s="723" t="s">
        <v>561</v>
      </c>
      <c r="G60" s="744"/>
      <c r="H60" s="1025"/>
      <c r="I60" s="744"/>
      <c r="J60" s="1025"/>
      <c r="K60" s="304" t="s">
        <v>891</v>
      </c>
      <c r="X60" s="760">
        <v>0</v>
      </c>
    </row>
    <row s="1637" customFormat="1" customHeight="1" ht="33.75" hidden="1">
      <c r="A61" s="2394"/>
      <c r="B61" s="513"/>
      <c r="D61" s="667" t="s">
        <v>92</v>
      </c>
      <c r="E61" s="668" t="s">
        <v>892</v>
      </c>
      <c r="F61" s="728" t="s">
        <v>822</v>
      </c>
      <c r="G61" s="670"/>
      <c r="H61" s="1025"/>
      <c r="I61" s="670"/>
      <c r="J61" s="1025"/>
      <c r="K61" s="291"/>
      <c r="X61" s="760">
        <v>0</v>
      </c>
    </row>
    <row s="1637" customFormat="1" customHeight="1" ht="22.5" hidden="1">
      <c r="A62" s="2394"/>
      <c r="B62" s="513" t="s">
        <v>591</v>
      </c>
      <c r="D62" s="667" t="s">
        <v>112</v>
      </c>
      <c r="E62" s="668" t="s">
        <v>893</v>
      </c>
      <c r="F62" s="728" t="s">
        <v>309</v>
      </c>
      <c r="G62" s="384"/>
      <c r="H62" s="1025"/>
      <c r="I62" s="384"/>
      <c r="J62" s="1025"/>
      <c r="K62" s="291" t="s">
        <v>634</v>
      </c>
      <c r="X62" s="760">
        <v>0</v>
      </c>
    </row>
    <row s="1637" customFormat="1" customHeight="1" ht="45" hidden="1">
      <c r="A63" s="2394"/>
      <c r="B63" s="513" t="s">
        <v>591</v>
      </c>
      <c r="D63" s="667" t="s">
        <v>894</v>
      </c>
      <c r="E63" s="669" t="s">
        <v>895</v>
      </c>
      <c r="F63" s="723" t="s">
        <v>309</v>
      </c>
      <c r="G63" s="384"/>
      <c r="H63" s="1025"/>
      <c r="I63" s="384"/>
      <c r="J63" s="1025"/>
      <c r="K63" s="291" t="s">
        <v>634</v>
      </c>
      <c r="X63" s="760">
        <v>0</v>
      </c>
    </row>
    <row s="1637" customFormat="1" customHeight="1" ht="11.549999999999999">
      <c r="A64" s="1035"/>
      <c r="B64" s="520"/>
      <c r="D64" s="1036"/>
      <c r="E64" s="1037"/>
      <c r="X64" s="511">
        <v>11</v>
      </c>
    </row>
    <row s="1637" customFormat="1" customHeight="1" ht="22.5">
      <c r="A65" s="2394" t="s">
        <v>896</v>
      </c>
      <c r="B65" s="513"/>
      <c r="D65" s="667">
        <v>1</v>
      </c>
      <c r="E65" s="746" t="s">
        <v>897</v>
      </c>
      <c r="F65" s="742" t="s">
        <v>812</v>
      </c>
      <c r="G65" s="743"/>
      <c r="H65" s="1031"/>
      <c r="I65" s="743"/>
      <c r="J65" s="1031"/>
      <c r="K65" s="303" t="s">
        <v>898</v>
      </c>
      <c r="X65" s="760">
        <v>0</v>
      </c>
    </row>
    <row s="1637" customFormat="1" customHeight="1" ht="56.25">
      <c r="A66" s="2394"/>
      <c r="B66" s="513"/>
      <c r="D66" s="745" t="s">
        <v>110</v>
      </c>
      <c r="E66" s="709" t="s">
        <v>899</v>
      </c>
      <c r="F66" s="662" t="s">
        <v>549</v>
      </c>
      <c r="G66" s="662" t="s">
        <v>549</v>
      </c>
      <c r="H66" s="521"/>
      <c r="I66" s="662" t="s">
        <v>549</v>
      </c>
      <c r="J66" s="521"/>
      <c r="K66" s="291"/>
      <c r="X66" s="760">
        <v>0</v>
      </c>
    </row>
    <row s="1637" customFormat="1" customHeight="1" ht="33.75">
      <c r="A67" s="2394"/>
      <c r="B67" s="513"/>
      <c r="D67" s="745" t="s">
        <v>711</v>
      </c>
      <c r="E67" s="956" t="s">
        <v>900</v>
      </c>
      <c r="F67" s="662" t="s">
        <v>864</v>
      </c>
      <c r="G67" s="729"/>
      <c r="H67" s="521"/>
      <c r="I67" s="729"/>
      <c r="J67" s="521"/>
      <c r="K67" s="291"/>
      <c r="X67" s="760">
        <v>0</v>
      </c>
    </row>
    <row s="1637" customFormat="1" customHeight="1" ht="22.5">
      <c r="A68" s="2394"/>
      <c r="B68" s="513"/>
      <c r="D68" s="745" t="s">
        <v>310</v>
      </c>
      <c r="E68" s="956" t="s">
        <v>901</v>
      </c>
      <c r="F68" s="662" t="s">
        <v>864</v>
      </c>
      <c r="G68" s="729"/>
      <c r="H68" s="521"/>
      <c r="I68" s="729"/>
      <c r="J68" s="521"/>
      <c r="K68" s="291"/>
      <c r="X68" s="760">
        <v>0</v>
      </c>
    </row>
    <row s="1637" customFormat="1" customHeight="1" ht="22.5">
      <c r="A69" s="2394"/>
      <c r="B69" s="513"/>
      <c r="D69" s="745" t="s">
        <v>313</v>
      </c>
      <c r="E69" s="956" t="s">
        <v>902</v>
      </c>
      <c r="F69" s="723" t="s">
        <v>561</v>
      </c>
      <c r="G69" s="744"/>
      <c r="H69" s="521"/>
      <c r="I69" s="744"/>
      <c r="J69" s="521"/>
      <c r="K69" s="291"/>
      <c r="X69" s="760">
        <v>0</v>
      </c>
    </row>
    <row s="1637" customFormat="1" customHeight="1" ht="22.5">
      <c r="A70" s="2394"/>
      <c r="B70" s="513"/>
      <c r="D70" s="745" t="s">
        <v>731</v>
      </c>
      <c r="E70" s="956" t="s">
        <v>903</v>
      </c>
      <c r="F70" s="723" t="s">
        <v>561</v>
      </c>
      <c r="G70" s="744"/>
      <c r="H70" s="521"/>
      <c r="I70" s="744"/>
      <c r="J70" s="521"/>
      <c r="K70" s="291"/>
      <c r="X70" s="760">
        <v>0</v>
      </c>
    </row>
    <row s="1637" customFormat="1" customHeight="1" ht="22.5">
      <c r="A71" s="2394"/>
      <c r="B71" s="513"/>
      <c r="D71" s="667" t="s">
        <v>89</v>
      </c>
      <c r="E71" s="668" t="s">
        <v>904</v>
      </c>
      <c r="F71" s="662" t="s">
        <v>864</v>
      </c>
      <c r="G71" s="559"/>
      <c r="H71" s="1032"/>
      <c r="I71" s="559"/>
      <c r="J71" s="1032"/>
      <c r="K71" s="304"/>
      <c r="X71" s="760">
        <v>0</v>
      </c>
    </row>
    <row s="1637" customFormat="1" customHeight="1" ht="56.25">
      <c r="A72" s="2394"/>
      <c r="B72" s="513"/>
      <c r="D72" s="667" t="s">
        <v>90</v>
      </c>
      <c r="E72" s="668" t="s">
        <v>905</v>
      </c>
      <c r="F72" s="723" t="s">
        <v>561</v>
      </c>
      <c r="G72" s="744"/>
      <c r="H72" s="1025"/>
      <c r="I72" s="744"/>
      <c r="J72" s="1025"/>
      <c r="K72" s="304"/>
      <c r="X72" s="760">
        <v>0</v>
      </c>
    </row>
    <row s="1637" customFormat="1" customHeight="1" ht="33.75">
      <c r="A73" s="2394"/>
      <c r="B73" s="513"/>
      <c r="D73" s="667" t="s">
        <v>111</v>
      </c>
      <c r="E73" s="668" t="s">
        <v>906</v>
      </c>
      <c r="F73" s="728" t="s">
        <v>822</v>
      </c>
      <c r="G73" s="670"/>
      <c r="H73" s="1025"/>
      <c r="I73" s="670"/>
      <c r="J73" s="1025"/>
      <c r="K73" s="291"/>
      <c r="X73" s="760">
        <v>0</v>
      </c>
    </row>
    <row s="1637" customFormat="1" customHeight="1" ht="22.5">
      <c r="A74" s="2394"/>
      <c r="B74" s="513" t="s">
        <v>591</v>
      </c>
      <c r="D74" s="667" t="s">
        <v>91</v>
      </c>
      <c r="E74" s="668" t="s">
        <v>907</v>
      </c>
      <c r="F74" s="728" t="s">
        <v>309</v>
      </c>
      <c r="G74" s="384"/>
      <c r="H74" s="1025"/>
      <c r="I74" s="384"/>
      <c r="J74" s="1025"/>
      <c r="K74" s="291" t="s">
        <v>634</v>
      </c>
      <c r="X74" s="760">
        <v>0</v>
      </c>
    </row>
    <row s="1637" customFormat="1" customHeight="1" ht="45">
      <c r="A75" s="2394"/>
      <c r="B75" s="513" t="s">
        <v>591</v>
      </c>
      <c r="D75" s="667" t="s">
        <v>655</v>
      </c>
      <c r="E75" s="669" t="s">
        <v>908</v>
      </c>
      <c r="F75" s="723" t="s">
        <v>309</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110</v>
      </c>
      <c r="E78" s="668" t="s">
        <v>912</v>
      </c>
      <c r="F78" s="723" t="s">
        <v>812</v>
      </c>
      <c r="G78" s="726"/>
      <c r="H78" s="1025"/>
      <c r="I78" s="726"/>
      <c r="J78" s="1025"/>
      <c r="K78" s="291" t="s">
        <v>913</v>
      </c>
      <c r="X78" s="760">
        <v>0</v>
      </c>
    </row>
    <row s="1637" customFormat="1" customHeight="1" ht="22.5" hidden="1">
      <c r="A79" s="2394"/>
      <c r="B79" s="513"/>
      <c r="D79" s="667" t="s">
        <v>89</v>
      </c>
      <c r="E79" s="724" t="s">
        <v>914</v>
      </c>
      <c r="F79" s="662" t="s">
        <v>861</v>
      </c>
      <c r="G79" s="726"/>
      <c r="H79" s="1025"/>
      <c r="I79" s="726"/>
      <c r="J79" s="1025"/>
      <c r="K79" s="291" t="s">
        <v>915</v>
      </c>
      <c r="X79" s="760">
        <v>0</v>
      </c>
    </row>
    <row s="1637" customFormat="1" customHeight="1" ht="11.25" hidden="1">
      <c r="A80" s="2394"/>
      <c r="B80" s="513"/>
      <c r="D80" s="667" t="s">
        <v>327</v>
      </c>
      <c r="E80" s="725" t="s">
        <v>916</v>
      </c>
      <c r="F80" s="662" t="s">
        <v>861</v>
      </c>
      <c r="G80" s="726"/>
      <c r="H80" s="1025"/>
      <c r="I80" s="726"/>
      <c r="J80" s="1025"/>
      <c r="K80" s="291"/>
      <c r="X80" s="760">
        <v>0</v>
      </c>
    </row>
    <row s="1637" customFormat="1" customHeight="1" ht="11.25" hidden="1">
      <c r="A81" s="2394"/>
      <c r="B81" s="513"/>
      <c r="D81" s="667" t="s">
        <v>335</v>
      </c>
      <c r="E81" s="725" t="s">
        <v>917</v>
      </c>
      <c r="F81" s="662" t="s">
        <v>861</v>
      </c>
      <c r="G81" s="726"/>
      <c r="H81" s="1025"/>
      <c r="I81" s="726"/>
      <c r="J81" s="1025"/>
      <c r="K81" s="291"/>
      <c r="X81" s="760">
        <v>0</v>
      </c>
    </row>
    <row s="1637" customFormat="1" customHeight="1" ht="11.25" hidden="1">
      <c r="A82" s="2394"/>
      <c r="B82" s="513"/>
      <c r="D82" s="667" t="s">
        <v>337</v>
      </c>
      <c r="E82" s="725" t="s">
        <v>918</v>
      </c>
      <c r="F82" s="662" t="s">
        <v>861</v>
      </c>
      <c r="G82" s="726"/>
      <c r="H82" s="1025"/>
      <c r="I82" s="726"/>
      <c r="J82" s="1025"/>
      <c r="K82" s="291"/>
      <c r="X82" s="760">
        <v>0</v>
      </c>
    </row>
    <row s="1637" customFormat="1" customHeight="1" ht="11.25" hidden="1">
      <c r="A83" s="2394"/>
      <c r="B83" s="513"/>
      <c r="D83" s="667" t="s">
        <v>339</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90</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111</v>
      </c>
      <c r="E95" s="668" t="s">
        <v>930</v>
      </c>
      <c r="F95" s="727" t="s">
        <v>561</v>
      </c>
      <c r="G95" s="729"/>
      <c r="H95" s="1025"/>
      <c r="I95" s="729"/>
      <c r="J95" s="1025"/>
      <c r="K95" s="291" t="s">
        <v>931</v>
      </c>
      <c r="X95" s="760">
        <v>0</v>
      </c>
    </row>
    <row s="1637" customFormat="1" customHeight="1" ht="33.75" hidden="1">
      <c r="A96" s="2394"/>
      <c r="B96" s="513"/>
      <c r="D96" s="667" t="s">
        <v>91</v>
      </c>
      <c r="E96" s="668" t="s">
        <v>932</v>
      </c>
      <c r="F96" s="728" t="s">
        <v>822</v>
      </c>
      <c r="G96" s="730"/>
      <c r="H96" s="1025"/>
      <c r="I96" s="730"/>
      <c r="J96" s="1025"/>
      <c r="K96" s="291"/>
      <c r="X96" s="760">
        <v>0</v>
      </c>
    </row>
    <row s="1637" customFormat="1" customHeight="1" ht="22.5" hidden="1">
      <c r="A97" s="2394"/>
      <c r="B97" s="513" t="s">
        <v>591</v>
      </c>
      <c r="D97" s="667" t="s">
        <v>92</v>
      </c>
      <c r="E97" s="668" t="s">
        <v>933</v>
      </c>
      <c r="F97" s="728" t="s">
        <v>309</v>
      </c>
      <c r="G97" s="387"/>
      <c r="H97" s="1025"/>
      <c r="I97" s="387"/>
      <c r="J97" s="1025"/>
      <c r="K97" s="291" t="s">
        <v>634</v>
      </c>
      <c r="X97" s="760">
        <v>0</v>
      </c>
    </row>
    <row s="1637" customFormat="1" customHeight="1" ht="45" hidden="1">
      <c r="A98" s="2394"/>
      <c r="B98" s="513" t="s">
        <v>591</v>
      </c>
      <c r="D98" s="667" t="s">
        <v>934</v>
      </c>
      <c r="E98" s="669" t="s">
        <v>935</v>
      </c>
      <c r="F98" s="723" t="s">
        <v>309</v>
      </c>
      <c r="G98" s="387"/>
      <c r="H98" s="1025"/>
      <c r="I98" s="387"/>
      <c r="J98" s="1025"/>
      <c r="K98" s="291" t="s">
        <v>634</v>
      </c>
      <c r="X98" s="760">
        <v>0</v>
      </c>
    </row>
    <row s="1637" customFormat="1" customHeight="1" ht="95.25" hidden="1">
      <c r="A99" s="2394"/>
      <c r="B99" s="513" t="s">
        <v>591</v>
      </c>
      <c r="D99" s="667" t="s">
        <v>112</v>
      </c>
      <c r="E99" s="668" t="s">
        <v>936</v>
      </c>
      <c r="F99" s="723" t="s">
        <v>309</v>
      </c>
      <c r="G99" s="387"/>
      <c r="H99" s="1025"/>
      <c r="I99" s="387"/>
      <c r="J99" s="1025"/>
      <c r="K99" s="291" t="s">
        <v>634</v>
      </c>
      <c r="X99" s="760">
        <v>0</v>
      </c>
    </row>
    <row s="1637" customFormat="1" customHeight="1" ht="22.5" hidden="1">
      <c r="A100" s="2394"/>
      <c r="B100" s="513" t="s">
        <v>591</v>
      </c>
      <c r="D100" s="667" t="s">
        <v>148</v>
      </c>
      <c r="E100" s="668" t="s">
        <v>937</v>
      </c>
      <c r="F100" s="723" t="s">
        <v>309</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5D9CE-B08E-0C8D-0A8C-0.2CF6EEC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65</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C7E4-73CA-2EB2-A274-0.46AFF31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532</v>
      </c>
      <c r="D3" s="691" t="str">
        <f>B3&amp;".1"</f>
        <v>.1</v>
      </c>
      <c r="E3" s="692" t="s">
        <v>938</v>
      </c>
      <c r="F3" s="693" t="s">
        <v>309</v>
      </c>
      <c r="G3" s="688"/>
      <c r="H3" s="403"/>
      <c r="I3" s="688"/>
      <c r="J3" s="403"/>
      <c r="K3" s="291" t="s">
        <v>939</v>
      </c>
      <c r="V3" s="507">
        <v>0</v>
      </c>
    </row>
    <row customHeight="1" ht="15" hidden="1">
      <c r="A4" s="507"/>
      <c r="B4" s="2399"/>
      <c r="C4" s="2400"/>
      <c r="D4" s="691" t="str">
        <f>B3&amp;".2"</f>
        <v>.2</v>
      </c>
      <c r="E4" s="692" t="s">
        <v>940</v>
      </c>
      <c r="F4" s="693" t="s">
        <v>309</v>
      </c>
      <c r="G4" s="1740" t="s">
        <v>28</v>
      </c>
      <c r="H4" s="403"/>
      <c r="I4" s="1740" t="s">
        <v>28</v>
      </c>
      <c r="J4" s="403"/>
      <c r="K4" s="291" t="s">
        <v>941</v>
      </c>
      <c r="V4" s="507">
        <v>0</v>
      </c>
    </row>
    <row s="1368" customFormat="1" customHeight="1" ht="15" hidden="1">
      <c r="C5" s="674"/>
      <c r="U5" s="422"/>
      <c r="V5" s="419">
        <v>0</v>
      </c>
    </row>
    <row customHeight="1" ht="22.5" hidden="1">
      <c r="A6" s="507"/>
      <c r="B6" s="2399"/>
      <c r="C6" s="2400" t="s">
        <v>532</v>
      </c>
      <c r="D6" s="691" t="str">
        <f>B6&amp;".1"</f>
        <v>.1</v>
      </c>
      <c r="E6" s="692" t="s">
        <v>942</v>
      </c>
      <c r="F6" s="693" t="s">
        <v>309</v>
      </c>
      <c r="G6" s="688"/>
      <c r="H6" s="403"/>
      <c r="I6" s="688"/>
      <c r="J6" s="403"/>
      <c r="K6" s="291" t="s">
        <v>943</v>
      </c>
      <c r="V6" s="507">
        <v>0</v>
      </c>
    </row>
    <row customHeight="1" ht="15" hidden="1">
      <c r="A7" s="507"/>
      <c r="B7" s="2399"/>
      <c r="C7" s="2400"/>
      <c r="D7" s="691" t="str">
        <f>B6&amp;".2"</f>
        <v>.2</v>
      </c>
      <c r="E7" s="692" t="s">
        <v>940</v>
      </c>
      <c r="F7" s="693" t="s">
        <v>309</v>
      </c>
      <c r="G7" s="1740" t="s">
        <v>28</v>
      </c>
      <c r="H7" s="403"/>
      <c r="I7" s="1740" t="s">
        <v>28</v>
      </c>
      <c r="J7" s="403"/>
      <c r="K7" s="291" t="s">
        <v>941</v>
      </c>
      <c r="V7" s="507">
        <v>0</v>
      </c>
    </row>
    <row s="1368" customFormat="1" customHeight="1" ht="15" hidden="1">
      <c r="C8" s="674"/>
      <c r="U8" s="422"/>
      <c r="V8" s="419">
        <v>0</v>
      </c>
    </row>
    <row customHeight="1" ht="22.5" hidden="1">
      <c r="A9" s="507"/>
      <c r="B9" s="2399"/>
      <c r="C9" s="2400" t="s">
        <v>532</v>
      </c>
      <c r="D9" s="691" t="str">
        <f>B9&amp;".1"</f>
        <v>.1</v>
      </c>
      <c r="E9" s="692" t="s">
        <v>944</v>
      </c>
      <c r="F9" s="693" t="s">
        <v>309</v>
      </c>
      <c r="G9" s="699" t="s">
        <v>28</v>
      </c>
      <c r="H9" s="403" t="s">
        <v>28</v>
      </c>
      <c r="I9" s="699" t="s">
        <v>28</v>
      </c>
      <c r="J9" s="403" t="s">
        <v>28</v>
      </c>
      <c r="K9" s="291"/>
      <c r="V9" s="507">
        <v>0</v>
      </c>
    </row>
    <row customHeight="1" ht="15" hidden="1">
      <c r="A10" s="507"/>
      <c r="B10" s="2399"/>
      <c r="C10" s="2400"/>
      <c r="D10" s="691" t="str">
        <f>B9&amp;".2"</f>
        <v>.2</v>
      </c>
      <c r="E10" s="692" t="s">
        <v>945</v>
      </c>
      <c r="F10" s="693" t="s">
        <v>309</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309</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532</v>
      </c>
      <c r="D13" s="691" t="str">
        <f>B13&amp;".1"</f>
        <v>.1</v>
      </c>
      <c r="E13" s="692" t="s">
        <v>949</v>
      </c>
      <c r="F13" s="693" t="s">
        <v>309</v>
      </c>
      <c r="G13" s="699" t="s">
        <v>28</v>
      </c>
      <c r="H13" s="403" t="s">
        <v>28</v>
      </c>
      <c r="I13" s="699" t="s">
        <v>28</v>
      </c>
      <c r="J13" s="403" t="s">
        <v>28</v>
      </c>
      <c r="K13" s="291" t="s">
        <v>950</v>
      </c>
      <c r="V13" s="507">
        <v>0</v>
      </c>
    </row>
    <row customHeight="1" ht="15" hidden="1">
      <c r="B14" s="2399"/>
      <c r="C14" s="2400"/>
      <c r="D14" s="691" t="str">
        <f>B13&amp;".2"</f>
        <v>.2</v>
      </c>
      <c r="E14" s="692" t="s">
        <v>951</v>
      </c>
      <c r="F14" s="693" t="s">
        <v>309</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304</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303</v>
      </c>
      <c r="E29" s="2372"/>
      <c r="F29" s="2372"/>
      <c r="G29" s="889"/>
      <c r="H29" s="889"/>
      <c r="I29" s="889"/>
      <c r="J29" s="890"/>
      <c r="K29" s="2197"/>
      <c r="U29" s="677"/>
      <c r="V29" s="760">
        <v>15</v>
      </c>
    </row>
    <row customHeight="1" ht="35.699999999999996">
      <c r="C30" s="178"/>
      <c r="D30" s="763" t="s">
        <v>87</v>
      </c>
      <c r="E30" s="762" t="s">
        <v>305</v>
      </c>
      <c r="F30" s="762" t="s">
        <v>569</v>
      </c>
      <c r="G30" s="810" t="s">
        <v>306</v>
      </c>
      <c r="H30" s="809" t="s">
        <v>393</v>
      </c>
      <c r="I30" s="686" t="s">
        <v>306</v>
      </c>
      <c r="J30" s="467" t="s">
        <v>393</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309</v>
      </c>
      <c r="G32" s="815" t="s">
        <v>309</v>
      </c>
      <c r="H32" s="815" t="s">
        <v>309</v>
      </c>
      <c r="I32" s="693" t="s">
        <v>309</v>
      </c>
      <c r="J32" s="693" t="s">
        <v>309</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309</v>
      </c>
      <c r="G34" s="822" t="s">
        <v>309</v>
      </c>
      <c r="H34" s="822" t="s">
        <v>309</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309</v>
      </c>
      <c r="G36" s="816" t="s">
        <v>959</v>
      </c>
      <c r="H36" s="815" t="s">
        <v>309</v>
      </c>
      <c r="I36" s="526" t="s">
        <v>959</v>
      </c>
      <c r="J36" s="693" t="s">
        <v>309</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309</v>
      </c>
      <c r="G38" s="816" t="s">
        <v>959</v>
      </c>
      <c r="H38" s="817" t="s">
        <v>309</v>
      </c>
      <c r="I38" s="526" t="s">
        <v>959</v>
      </c>
      <c r="J38" s="523" t="s">
        <v>309</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3EDE2-9D2D-BCED-79EA-0.5BF961D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88</v>
      </c>
      <c r="R10" s="917" t="s">
        <v>980</v>
      </c>
      <c r="S10" s="917" t="s">
        <v>981</v>
      </c>
      <c r="T10" s="918" t="s">
        <v>982</v>
      </c>
      <c r="U10" s="917" t="s">
        <v>88</v>
      </c>
      <c r="V10" s="917" t="s">
        <v>983</v>
      </c>
      <c r="W10" s="917" t="s">
        <v>981</v>
      </c>
      <c r="X10" s="918" t="s">
        <v>982</v>
      </c>
      <c r="Y10" s="303" t="s">
        <v>984</v>
      </c>
      <c r="Z10" s="2103" t="s">
        <v>87</v>
      </c>
      <c r="AA10" s="2105"/>
      <c r="AB10" s="1051" t="s">
        <v>985</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F3EC9-9E89-E8D3-5782-0.BC29C4C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1009</v>
      </c>
      <c r="K12" s="2129"/>
      <c r="L12" s="2234"/>
      <c r="M12" s="2234"/>
      <c r="N12" s="2129"/>
      <c r="O12" s="2129"/>
      <c r="P12" s="2420"/>
      <c r="Q12" s="2420"/>
      <c r="R12" s="2420"/>
      <c r="S12" s="1136" t="s">
        <v>85</v>
      </c>
      <c r="T12" s="1136" t="s">
        <v>86</v>
      </c>
      <c r="U12" s="1136" t="s">
        <v>84</v>
      </c>
      <c r="V12" s="1136" t="s">
        <v>1010</v>
      </c>
      <c r="W12" s="1136" t="s">
        <v>84</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69E0D-5D89-640A-AC7C-0.A124F1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310</v>
      </c>
      <c r="G30" s="1239" t="s">
        <v>1050</v>
      </c>
      <c r="H30" s="1238">
        <f>SUM(I30:J30)</f>
        <v>0</v>
      </c>
      <c r="I30" s="1237"/>
      <c r="J30" s="1227"/>
      <c r="K30" s="1236"/>
      <c r="W30" s="1157">
        <v>11</v>
      </c>
    </row>
    <row customHeight="1" ht="11.549999999999999">
      <c r="F31" s="1232" t="s">
        <v>313</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327</v>
      </c>
      <c r="G33" s="1239" t="s">
        <v>1053</v>
      </c>
      <c r="H33" s="1238">
        <f>SUM(I33:J33)</f>
        <v>0</v>
      </c>
      <c r="I33" s="1237"/>
      <c r="J33" s="1227"/>
      <c r="K33" s="1236"/>
      <c r="W33" s="1157">
        <v>46</v>
      </c>
    </row>
    <row customHeight="1" ht="11.549999999999999">
      <c r="F34" s="1232" t="s">
        <v>335</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109</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110</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310</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313</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D83C5-250B-82EB-0A33-0.F1A9C75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7EF25-3BE5-5B45-71E3-0.280E02B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532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304</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303</v>
      </c>
      <c r="E12" s="2372"/>
      <c r="F12" s="2372"/>
      <c r="G12" s="889"/>
      <c r="H12" s="889"/>
      <c r="I12" s="2129"/>
      <c r="R12" s="677"/>
      <c r="S12" s="760">
        <v>15</v>
      </c>
    </row>
    <row customHeight="1" ht="35.699999999999996">
      <c r="C13" s="178"/>
      <c r="D13" s="763" t="s">
        <v>87</v>
      </c>
      <c r="E13" s="762" t="s">
        <v>305</v>
      </c>
      <c r="F13" s="762" t="s">
        <v>569</v>
      </c>
      <c r="G13" s="810" t="s">
        <v>306</v>
      </c>
      <c r="H13" s="756" t="s">
        <v>306</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309</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1118</v>
      </c>
      <c r="E20" s="690"/>
      <c r="F20" s="511"/>
      <c r="G20" s="511"/>
      <c r="H20" s="511"/>
      <c r="I20" s="1765"/>
      <c r="S20" s="507">
        <v>0</v>
      </c>
    </row>
    <row customHeight="1" ht="29.25">
      <c r="C21" s="453"/>
      <c r="D21" s="541" t="s">
        <v>316</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5408A-EDB1-1A3C-6D05-0.7C3555F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309</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309</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309</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110</v>
      </c>
      <c r="E23" s="199" t="s">
        <v>1125</v>
      </c>
      <c r="F23" s="1672" t="s">
        <v>309</v>
      </c>
      <c r="G23" s="347"/>
      <c r="I23" s="1626"/>
      <c r="J23" s="1626"/>
      <c r="Q23" s="1633">
        <v>0</v>
      </c>
    </row>
    <row s="1637" customFormat="1" customHeight="1" ht="14.25" hidden="1">
      <c r="A24" s="345"/>
      <c r="B24" s="1162"/>
      <c r="C24" s="378"/>
      <c r="D24" s="1675" t="s">
        <v>711</v>
      </c>
      <c r="E24" s="1674" t="s">
        <v>1126</v>
      </c>
      <c r="F24" s="1672" t="s">
        <v>309</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B1FDD-AB7C-DFA3-028D-0.F87A307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532</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532</v>
      </c>
      <c r="D4" s="1675"/>
      <c r="E4" s="207" t="s">
        <v>1129</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532</v>
      </c>
      <c r="D6" s="1675"/>
      <c r="E6" s="208" t="s">
        <v>1130</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532</v>
      </c>
      <c r="D8" s="1675"/>
      <c r="E8" s="208" t="s">
        <v>1131</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532</v>
      </c>
      <c r="D10" s="1675"/>
      <c r="E10" s="208" t="s">
        <v>1132</v>
      </c>
      <c r="F10" s="1672"/>
      <c r="G10" s="1676"/>
      <c r="H10" s="1672" t="s">
        <v>309</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309</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309</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1139</v>
      </c>
      <c r="M26" s="85">
        <v>14</v>
      </c>
    </row>
    <row customHeight="1" ht="15.75">
      <c r="A27" s="1685" t="s">
        <v>109</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309</v>
      </c>
      <c r="I29" s="2171" t="s">
        <v>1140</v>
      </c>
      <c r="M29" s="85">
        <v>20</v>
      </c>
    </row>
    <row customHeight="1" ht="15.75">
      <c r="A30" s="1685" t="s">
        <v>110</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1141</v>
      </c>
      <c r="E33" s="208" t="s">
        <v>1130</v>
      </c>
      <c r="F33" s="200"/>
      <c r="G33" s="259"/>
      <c r="H33" s="200" t="s">
        <v>309</v>
      </c>
      <c r="I33" s="2171" t="s">
        <v>1142</v>
      </c>
      <c r="M33" s="85">
        <v>14</v>
      </c>
    </row>
    <row customHeight="1" ht="15.75">
      <c r="A34" s="1685" t="s">
        <v>89</v>
      </c>
      <c r="C34" s="98"/>
      <c r="D34" s="111"/>
      <c r="E34" s="206" t="s">
        <v>325</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1143</v>
      </c>
      <c r="E36" s="208" t="s">
        <v>1131</v>
      </c>
      <c r="F36" s="200"/>
      <c r="G36" s="259"/>
      <c r="H36" s="200" t="s">
        <v>309</v>
      </c>
      <c r="I36" s="2145" t="s">
        <v>1144</v>
      </c>
      <c r="M36" s="85">
        <v>14</v>
      </c>
    </row>
    <row customHeight="1" ht="15.75">
      <c r="A37" s="1685" t="s">
        <v>90</v>
      </c>
      <c r="C37" s="98"/>
      <c r="D37" s="111"/>
      <c r="E37" s="206" t="s">
        <v>325</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886</v>
      </c>
      <c r="E39" s="208" t="s">
        <v>1132</v>
      </c>
      <c r="F39" s="200"/>
      <c r="G39" s="209"/>
      <c r="H39" s="200" t="s">
        <v>309</v>
      </c>
      <c r="I39" s="2171" t="s">
        <v>1145</v>
      </c>
      <c r="L39" s="157" t="s">
        <v>1133</v>
      </c>
      <c r="M39" s="85">
        <v>14</v>
      </c>
    </row>
    <row customHeight="1" ht="15.75">
      <c r="A40" s="1685" t="s">
        <v>111</v>
      </c>
      <c r="C40" s="98"/>
      <c r="D40" s="111"/>
      <c r="E40" s="206" t="s">
        <v>325</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62905-E91B-F815-D796-0.D2C1268F}" mc:Ignorable="x14ac xr xr2 xr3">
  <sheetPr>
    <tabColor theme="6" tint="0.4"/>
  </sheetPr>
  <dimension ref="A1:AH352"/>
  <sheetViews>
    <sheetView topLeftCell="D13" showGridLines="0" zoomScale="70" workbookViewId="0" tabSelected="1">
      <selection activeCell="K138" sqref="K13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45777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547</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122</v>
      </c>
      <c r="G20" s="2226" t="s">
        <v>123</v>
      </c>
      <c r="H20" s="2388" t="s">
        <v>1149</v>
      </c>
      <c r="I20" s="2389"/>
      <c r="J20" s="2435"/>
      <c r="K20" s="2226" t="s">
        <v>306</v>
      </c>
      <c r="L20" s="2226" t="s">
        <v>393</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Тариф на горячую воду (горячее водоснабжение)
</v>
      </c>
      <c r="H66" s="1864"/>
      <c r="I66" s="1741">
        <v>46023</v>
      </c>
      <c r="J66" s="1775">
        <v>46387</v>
      </c>
      <c r="K66" s="1867" t="s">
        <v>1153</v>
      </c>
      <c r="L66" s="1864" t="s">
        <v>309</v>
      </c>
      <c r="M66" s="2172"/>
      <c r="N66" s="336"/>
      <c r="O66" s="1626"/>
      <c r="P66" s="1626"/>
      <c r="AH66" s="1633">
        <v>0</v>
      </c>
    </row>
    <row s="1637" customFormat="1" customHeight="1" ht="56.25">
      <c r="A67" s="1825"/>
      <c r="B67" s="1825"/>
      <c r="C67" s="1689"/>
      <c r="D67" s="346"/>
      <c r="E67" s="1033"/>
      <c r="F67" s="1033"/>
      <c r="G67" s="1033"/>
      <c r="H67" s="2273" t="s">
        <v>532</v>
      </c>
      <c r="I67" s="1741">
        <v>46388</v>
      </c>
      <c r="J67" s="1775">
        <v>46752</v>
      </c>
      <c r="K67" s="2307" t="s">
        <v>1153</v>
      </c>
      <c r="L67" s="2273" t="s">
        <v>309</v>
      </c>
      <c r="M67" s="2320"/>
      <c r="N67" s="620"/>
      <c r="O67" s="1626"/>
      <c r="P67" s="1626"/>
      <c r="Q67" s="1637"/>
      <c r="R67" s="1637"/>
      <c r="S67" s="1637"/>
      <c r="T67" s="1637"/>
      <c r="U67" s="1637"/>
      <c r="V67" s="1637"/>
      <c r="W67" s="1637"/>
      <c r="X67" s="1637"/>
      <c r="Y67" s="1637"/>
      <c r="Z67" s="1637"/>
      <c r="AA67" s="1637"/>
      <c r="AB67" s="1637"/>
      <c r="AC67" s="1637"/>
      <c r="AD67" s="1637"/>
      <c r="AE67" s="1637"/>
      <c r="AF67" s="1637"/>
      <c r="AG67" s="1637"/>
      <c r="AH67" s="1637">
        <v>0</v>
      </c>
    </row>
    <row s="1637" customFormat="1" customHeight="1" ht="56.25">
      <c r="A68" s="1825"/>
      <c r="B68" s="1825"/>
      <c r="C68" s="1689"/>
      <c r="D68" s="346"/>
      <c r="E68" s="1033"/>
      <c r="F68" s="1033"/>
      <c r="G68" s="1033"/>
      <c r="H68" s="2273" t="s">
        <v>532</v>
      </c>
      <c r="I68" s="1741">
        <v>46753</v>
      </c>
      <c r="J68" s="1775">
        <v>47118</v>
      </c>
      <c r="K68" s="2307" t="s">
        <v>1153</v>
      </c>
      <c r="L68" s="2273" t="s">
        <v>309</v>
      </c>
      <c r="M68" s="2320"/>
      <c r="N68" s="620"/>
      <c r="O68" s="1626"/>
      <c r="P68" s="1626"/>
      <c r="Q68" s="1637"/>
      <c r="R68" s="1637"/>
      <c r="S68" s="1637"/>
      <c r="T68" s="1637"/>
      <c r="U68" s="1637"/>
      <c r="V68" s="1637"/>
      <c r="W68" s="1637"/>
      <c r="X68" s="1637"/>
      <c r="Y68" s="1637"/>
      <c r="Z68" s="1637"/>
      <c r="AA68" s="1637"/>
      <c r="AB68" s="1637"/>
      <c r="AC68" s="1637"/>
      <c r="AD68" s="1637"/>
      <c r="AE68" s="1637"/>
      <c r="AF68" s="1637"/>
      <c r="AG68" s="1637"/>
      <c r="AH68" s="1637">
        <v>0</v>
      </c>
    </row>
    <row s="1637" customFormat="1" customHeight="1" ht="56.25">
      <c r="A69" s="1825"/>
      <c r="B69" s="1825"/>
      <c r="C69" s="1689"/>
      <c r="D69" s="346"/>
      <c r="E69" s="1033"/>
      <c r="F69" s="1033"/>
      <c r="G69" s="1033"/>
      <c r="H69" s="2273" t="s">
        <v>532</v>
      </c>
      <c r="I69" s="1741">
        <v>47119</v>
      </c>
      <c r="J69" s="1775">
        <v>47483</v>
      </c>
      <c r="K69" s="2307" t="s">
        <v>1153</v>
      </c>
      <c r="L69" s="2273" t="s">
        <v>309</v>
      </c>
      <c r="M69" s="2320"/>
      <c r="N69" s="620"/>
      <c r="O69" s="1626"/>
      <c r="P69" s="1626"/>
      <c r="Q69" s="1637"/>
      <c r="R69" s="1637"/>
      <c r="S69" s="1637"/>
      <c r="T69" s="1637"/>
      <c r="U69" s="1637"/>
      <c r="V69" s="1637"/>
      <c r="W69" s="1637"/>
      <c r="X69" s="1637"/>
      <c r="Y69" s="1637"/>
      <c r="Z69" s="1637"/>
      <c r="AA69" s="1637"/>
      <c r="AB69" s="1637"/>
      <c r="AC69" s="1637"/>
      <c r="AD69" s="1637"/>
      <c r="AE69" s="1637"/>
      <c r="AF69" s="1637"/>
      <c r="AG69" s="1637"/>
      <c r="AH69" s="1637">
        <v>0</v>
      </c>
    </row>
    <row s="1637" customFormat="1" customHeight="1" ht="56.25">
      <c r="A70" s="1825"/>
      <c r="B70" s="1825"/>
      <c r="C70" s="1689"/>
      <c r="D70" s="346"/>
      <c r="E70" s="1033"/>
      <c r="F70" s="1033"/>
      <c r="G70" s="1033"/>
      <c r="H70" s="2273" t="s">
        <v>532</v>
      </c>
      <c r="I70" s="1741">
        <v>47484</v>
      </c>
      <c r="J70" s="1775">
        <v>47848</v>
      </c>
      <c r="K70" s="2307" t="s">
        <v>1153</v>
      </c>
      <c r="L70" s="2273" t="s">
        <v>309</v>
      </c>
      <c r="M70" s="2320"/>
      <c r="N70" s="620"/>
      <c r="O70" s="1626"/>
      <c r="P70" s="1626"/>
      <c r="Q70" s="1637"/>
      <c r="R70" s="1637"/>
      <c r="S70" s="1637"/>
      <c r="T70" s="1637"/>
      <c r="U70" s="1637"/>
      <c r="V70" s="1637"/>
      <c r="W70" s="1637"/>
      <c r="X70" s="1637"/>
      <c r="Y70" s="1637"/>
      <c r="Z70" s="1637"/>
      <c r="AA70" s="1637"/>
      <c r="AB70" s="1637"/>
      <c r="AC70" s="1637"/>
      <c r="AD70" s="1637"/>
      <c r="AE70" s="1637"/>
      <c r="AF70" s="1637"/>
      <c r="AG70" s="1637"/>
      <c r="AH70" s="1637">
        <v>0</v>
      </c>
    </row>
    <row s="1637" customFormat="1" customHeight="1" ht="18.75">
      <c r="A71" s="1782"/>
      <c r="B71" s="1782"/>
      <c r="C71" s="371" t="s">
        <v>1146</v>
      </c>
      <c r="D71" s="2464"/>
      <c r="E71" s="2206"/>
      <c r="F71" s="2385"/>
      <c r="G71" s="2429"/>
      <c r="H71" s="1502"/>
      <c r="I71" s="653" t="s">
        <v>1147</v>
      </c>
      <c r="J71" s="573"/>
      <c r="K71" s="1502"/>
      <c r="L71" s="216"/>
      <c r="M71" s="2172"/>
      <c r="N71" s="336"/>
      <c r="O71" s="1626"/>
      <c r="P71" s="1626"/>
      <c r="AH71" s="1633">
        <v>0</v>
      </c>
    </row>
    <row s="1637" customFormat="1" customHeight="1" ht="0.75">
      <c r="A72" s="1782"/>
      <c r="B72" s="1782"/>
      <c r="C72" s="371" t="s">
        <v>1152</v>
      </c>
      <c r="D72" s="2464"/>
      <c r="E72" s="2206"/>
      <c r="F72" s="2385"/>
      <c r="G72" s="402"/>
      <c r="H72" s="1502"/>
      <c r="I72" s="653"/>
      <c r="J72" s="573"/>
      <c r="K72" s="1502"/>
      <c r="L72" s="216"/>
      <c r="M72" s="2172"/>
      <c r="N72" s="336"/>
      <c r="O72" s="1626"/>
      <c r="P72" s="1626"/>
      <c r="AH72" s="1633">
        <v>0</v>
      </c>
    </row>
    <row s="1637" customFormat="1" customHeight="1" ht="18.75" hidden="1">
      <c r="A73" s="1782" t="s">
        <v>258</v>
      </c>
      <c r="B73" s="1782" t="s">
        <v>259</v>
      </c>
      <c r="C73" s="371"/>
      <c r="D73" s="2464"/>
      <c r="E73" s="2206"/>
      <c r="F73" s="2385" t="str">
        <f>INDEX(PT_DIFFERENTIATION_VTAR,MATCH(A73,PT_DIFFERENTIATION_VTAR_ID,0))</f>
        <v>Тариф на транспортировку горячей воды</v>
      </c>
      <c r="G73" s="2429" t="str">
        <f>INDEX(PT_DIFFERENTIATION_NTAR,MATCH(B73,PT_DIFFERENTIATION_NTAR_ID,0))</f>
        <v/>
      </c>
      <c r="H73" s="1864"/>
      <c r="I73" s="1741"/>
      <c r="J73" s="1775"/>
      <c r="K73" s="1867"/>
      <c r="L73" s="1864" t="s">
        <v>309</v>
      </c>
      <c r="M73" s="2172"/>
      <c r="N73" s="336"/>
      <c r="O73" s="1626"/>
      <c r="P73" s="1626"/>
      <c r="AH73" s="1633">
        <v>0</v>
      </c>
    </row>
    <row s="1637" customFormat="1" customHeight="1" ht="18.75" hidden="1">
      <c r="A74" s="1782"/>
      <c r="B74" s="1782"/>
      <c r="C74" s="371" t="s">
        <v>1146</v>
      </c>
      <c r="D74" s="2464"/>
      <c r="E74" s="2206"/>
      <c r="F74" s="2385"/>
      <c r="G74" s="2429"/>
      <c r="H74" s="1502"/>
      <c r="I74" s="653" t="s">
        <v>1147</v>
      </c>
      <c r="J74" s="573"/>
      <c r="K74" s="1502"/>
      <c r="L74" s="216"/>
      <c r="M74" s="2172"/>
      <c r="N74" s="336"/>
      <c r="O74" s="1626"/>
      <c r="P74" s="1626"/>
      <c r="AH74" s="1633">
        <v>0</v>
      </c>
    </row>
    <row s="1637" customFormat="1" customHeight="1" ht="0.75" hidden="1">
      <c r="A75" s="1782"/>
      <c r="B75" s="1782"/>
      <c r="C75" s="371" t="s">
        <v>1152</v>
      </c>
      <c r="D75" s="2464"/>
      <c r="E75" s="2206"/>
      <c r="F75" s="2385"/>
      <c r="G75" s="402"/>
      <c r="H75" s="1502"/>
      <c r="I75" s="653"/>
      <c r="J75" s="573"/>
      <c r="K75" s="1502"/>
      <c r="L75" s="216"/>
      <c r="M75" s="2172"/>
      <c r="N75" s="336"/>
      <c r="O75" s="1626"/>
      <c r="P75" s="1626"/>
      <c r="AH75" s="1633">
        <v>0</v>
      </c>
    </row>
    <row s="1637" customFormat="1" customHeight="1" ht="18.75" hidden="1">
      <c r="A76" s="1782" t="s">
        <v>263</v>
      </c>
      <c r="B76" s="1782" t="s">
        <v>264</v>
      </c>
      <c r="C76" s="371"/>
      <c r="D76" s="2464"/>
      <c r="E76" s="2206"/>
      <c r="F76" s="2385" t="str">
        <f>INDEX(PT_DIFFERENTIATION_VTAR,MATCH(A76,PT_DIFFERENTIATION_VTAR_ID,0))</f>
        <v>Тариф на подключение (технологическое присоединение) к централизованной системе горячего водоснабжения</v>
      </c>
      <c r="G76" s="2429" t="str">
        <f>INDEX(PT_DIFFERENTIATION_NTAR,MATCH(B76,PT_DIFFERENTIATION_NTAR_ID,0))</f>
        <v/>
      </c>
      <c r="H76" s="1864"/>
      <c r="I76" s="1741"/>
      <c r="J76" s="1775"/>
      <c r="K76" s="1867"/>
      <c r="L76" s="1864" t="s">
        <v>309</v>
      </c>
      <c r="M76" s="2172"/>
      <c r="N76" s="336"/>
      <c r="O76" s="1626"/>
      <c r="P76" s="1626"/>
      <c r="AH76" s="1633">
        <v>0</v>
      </c>
    </row>
    <row s="1637" customFormat="1" customHeight="1" ht="18.75" hidden="1">
      <c r="A77" s="1782"/>
      <c r="B77" s="1782"/>
      <c r="C77" s="371" t="s">
        <v>1146</v>
      </c>
      <c r="D77" s="2464"/>
      <c r="E77" s="2206"/>
      <c r="F77" s="2385"/>
      <c r="G77" s="2429"/>
      <c r="H77" s="1502"/>
      <c r="I77" s="653" t="s">
        <v>1147</v>
      </c>
      <c r="J77" s="573"/>
      <c r="K77" s="1502"/>
      <c r="L77" s="216"/>
      <c r="M77" s="2172"/>
      <c r="N77" s="336"/>
      <c r="O77" s="1626"/>
      <c r="P77" s="1626"/>
      <c r="AH77" s="1633">
        <v>0</v>
      </c>
    </row>
    <row s="1637" customFormat="1" customHeight="1" ht="0.75" hidden="1">
      <c r="A78" s="1782"/>
      <c r="B78" s="1782"/>
      <c r="C78" s="371" t="s">
        <v>1152</v>
      </c>
      <c r="D78" s="2464"/>
      <c r="E78" s="2206"/>
      <c r="F78" s="2385"/>
      <c r="G78" s="402"/>
      <c r="H78" s="1502"/>
      <c r="I78" s="653"/>
      <c r="J78" s="573"/>
      <c r="K78" s="1502"/>
      <c r="L78" s="216"/>
      <c r="M78" s="2172"/>
      <c r="N78" s="336"/>
      <c r="O78" s="1626"/>
      <c r="P78" s="1626"/>
      <c r="AH78" s="1633">
        <v>0</v>
      </c>
    </row>
    <row s="1637" customFormat="1" customHeight="1" ht="18.75" hidden="1">
      <c r="A79" s="1782" t="s">
        <v>268</v>
      </c>
      <c r="B79" s="1782" t="s">
        <v>269</v>
      </c>
      <c r="C79" s="371"/>
      <c r="D79" s="2464"/>
      <c r="E79" s="2206"/>
      <c r="F79" s="2385" t="str">
        <f>INDEX(PT_DIFFERENTIATION_VTAR,MATCH(A79,PT_DIFFERENTIATION_VTAR_ID,0))</f>
        <v>Тариф на водоотведение</v>
      </c>
      <c r="G79" s="2429" t="str">
        <f>INDEX(PT_DIFFERENTIATION_NTAR,MATCH(B79,PT_DIFFERENTIATION_NTAR_ID,0))</f>
        <v/>
      </c>
      <c r="H79" s="1864"/>
      <c r="I79" s="1741"/>
      <c r="J79" s="1775"/>
      <c r="K79" s="1867"/>
      <c r="L79" s="1864" t="s">
        <v>309</v>
      </c>
      <c r="M79" s="2172"/>
      <c r="N79" s="336"/>
      <c r="O79" s="1626"/>
      <c r="P79" s="1626"/>
      <c r="AH79" s="1633">
        <v>0</v>
      </c>
    </row>
    <row s="1637" customFormat="1" customHeight="1" ht="18.75" hidden="1">
      <c r="A80" s="1782"/>
      <c r="B80" s="1782"/>
      <c r="C80" s="371" t="s">
        <v>1146</v>
      </c>
      <c r="D80" s="2464"/>
      <c r="E80" s="2206"/>
      <c r="F80" s="2385"/>
      <c r="G80" s="2429"/>
      <c r="H80" s="1502"/>
      <c r="I80" s="653" t="s">
        <v>1147</v>
      </c>
      <c r="J80" s="573"/>
      <c r="K80" s="1502"/>
      <c r="L80" s="216"/>
      <c r="M80" s="2172"/>
      <c r="N80" s="336"/>
      <c r="O80" s="1626"/>
      <c r="P80" s="1626"/>
      <c r="AH80" s="1633">
        <v>0</v>
      </c>
    </row>
    <row s="1637" customFormat="1" customHeight="1" ht="0.75" hidden="1">
      <c r="A81" s="1782"/>
      <c r="B81" s="1782"/>
      <c r="C81" s="371" t="s">
        <v>1152</v>
      </c>
      <c r="D81" s="2464"/>
      <c r="E81" s="2206"/>
      <c r="F81" s="2385"/>
      <c r="G81" s="402"/>
      <c r="H81" s="1502"/>
      <c r="I81" s="653"/>
      <c r="J81" s="573"/>
      <c r="K81" s="1502"/>
      <c r="L81" s="216"/>
      <c r="M81" s="2172"/>
      <c r="N81" s="336"/>
      <c r="O81" s="1626"/>
      <c r="P81" s="1626"/>
      <c r="AH81" s="1633">
        <v>0</v>
      </c>
    </row>
    <row s="1637" customFormat="1" customHeight="1" ht="18.75" hidden="1">
      <c r="A82" s="1782" t="s">
        <v>273</v>
      </c>
      <c r="B82" s="1782" t="s">
        <v>274</v>
      </c>
      <c r="C82" s="371"/>
      <c r="D82" s="2464"/>
      <c r="E82" s="2206"/>
      <c r="F82" s="2385" t="str">
        <f>INDEX(PT_DIFFERENTIATION_VTAR,MATCH(A82,PT_DIFFERENTIATION_VTAR_ID,0))</f>
        <v>Тариф на транспортировку сточных вод</v>
      </c>
      <c r="G82" s="2429" t="str">
        <f>INDEX(PT_DIFFERENTIATION_NTAR,MATCH(B82,PT_DIFFERENTIATION_NTAR_ID,0))</f>
        <v/>
      </c>
      <c r="H82" s="1864"/>
      <c r="I82" s="1741"/>
      <c r="J82" s="1775"/>
      <c r="K82" s="1867"/>
      <c r="L82" s="1864" t="s">
        <v>309</v>
      </c>
      <c r="M82" s="2172"/>
      <c r="N82" s="336"/>
      <c r="O82" s="1626"/>
      <c r="P82" s="1626"/>
      <c r="AH82" s="1633">
        <v>0</v>
      </c>
    </row>
    <row s="1637" customFormat="1" customHeight="1" ht="18.75" hidden="1">
      <c r="A83" s="1782"/>
      <c r="B83" s="1782"/>
      <c r="C83" s="371" t="s">
        <v>1146</v>
      </c>
      <c r="D83" s="2464"/>
      <c r="E83" s="2206"/>
      <c r="F83" s="2385"/>
      <c r="G83" s="2429"/>
      <c r="H83" s="1502"/>
      <c r="I83" s="653" t="s">
        <v>1147</v>
      </c>
      <c r="J83" s="573"/>
      <c r="K83" s="1502"/>
      <c r="L83" s="216"/>
      <c r="M83" s="2172"/>
      <c r="N83" s="336"/>
      <c r="O83" s="1626"/>
      <c r="P83" s="1626"/>
      <c r="AH83" s="1633">
        <v>0</v>
      </c>
    </row>
    <row s="1637" customFormat="1" customHeight="1" ht="0.75" hidden="1">
      <c r="A84" s="1782"/>
      <c r="B84" s="1782"/>
      <c r="C84" s="371" t="s">
        <v>1152</v>
      </c>
      <c r="D84" s="2464"/>
      <c r="E84" s="2206"/>
      <c r="F84" s="2385"/>
      <c r="G84" s="402"/>
      <c r="H84" s="1502"/>
      <c r="I84" s="653"/>
      <c r="J84" s="573"/>
      <c r="K84" s="1502"/>
      <c r="L84" s="216"/>
      <c r="M84" s="2172"/>
      <c r="N84" s="336"/>
      <c r="O84" s="1626"/>
      <c r="P84" s="1626"/>
      <c r="AH84" s="1633">
        <v>0</v>
      </c>
    </row>
    <row s="1637" customFormat="1" customHeight="1" ht="18.75" hidden="1">
      <c r="A85" s="1782" t="s">
        <v>278</v>
      </c>
      <c r="B85" s="1782" t="s">
        <v>279</v>
      </c>
      <c r="C85" s="371"/>
      <c r="D85" s="2464"/>
      <c r="E85" s="2206"/>
      <c r="F85" s="2385" t="str">
        <f>INDEX(PT_DIFFERENTIATION_VTAR,MATCH(A85,PT_DIFFERENTIATION_VTAR_ID,0))</f>
        <v>Тариф на подключение (технологическое присоединение) к централизованной системе водоотведения</v>
      </c>
      <c r="G85" s="2429" t="str">
        <f>INDEX(PT_DIFFERENTIATION_NTAR,MATCH(B85,PT_DIFFERENTIATION_NTAR_ID,0))</f>
        <v/>
      </c>
      <c r="H85" s="1864"/>
      <c r="I85" s="1741"/>
      <c r="J85" s="1775"/>
      <c r="K85" s="1867"/>
      <c r="L85" s="1864" t="s">
        <v>309</v>
      </c>
      <c r="M85" s="2172"/>
      <c r="N85" s="336"/>
      <c r="O85" s="1626"/>
      <c r="P85" s="1626"/>
      <c r="AH85" s="1633">
        <v>0</v>
      </c>
    </row>
    <row s="1637" customFormat="1" customHeight="1" ht="18.75" hidden="1">
      <c r="A86" s="1782"/>
      <c r="B86" s="1782"/>
      <c r="C86" s="371" t="s">
        <v>1146</v>
      </c>
      <c r="D86" s="2464"/>
      <c r="E86" s="2206"/>
      <c r="F86" s="2385"/>
      <c r="G86" s="2429"/>
      <c r="H86" s="1502"/>
      <c r="I86" s="653" t="s">
        <v>1147</v>
      </c>
      <c r="J86" s="573"/>
      <c r="K86" s="1502"/>
      <c r="L86" s="216"/>
      <c r="M86" s="2172"/>
      <c r="N86" s="336"/>
      <c r="O86" s="1626"/>
      <c r="P86" s="1626"/>
      <c r="AH86" s="1633">
        <v>0</v>
      </c>
    </row>
    <row s="1637" customFormat="1" customHeight="1" ht="1.05">
      <c r="A87" s="1782"/>
      <c r="B87" s="1782"/>
      <c r="C87" s="371" t="s">
        <v>1152</v>
      </c>
      <c r="D87" s="2464"/>
      <c r="E87" s="2206"/>
      <c r="F87" s="2385"/>
      <c r="G87" s="402"/>
      <c r="H87" s="1502"/>
      <c r="I87" s="653"/>
      <c r="J87" s="573"/>
      <c r="K87" s="1502"/>
      <c r="L87" s="216"/>
      <c r="M87" s="2172"/>
      <c r="N87" s="336"/>
      <c r="O87" s="1626"/>
      <c r="P87" s="1626"/>
      <c r="AH87" s="1633">
        <v>1</v>
      </c>
    </row>
    <row customHeight="1" ht="19.95">
      <c r="A88" s="1782"/>
      <c r="B88" s="1782"/>
      <c r="D88" s="378"/>
      <c r="E88" s="149" t="s">
        <v>110</v>
      </c>
      <c r="F88"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8" s="2462"/>
      <c r="H88" s="2462"/>
      <c r="I88" s="2462"/>
      <c r="J88" s="2462"/>
      <c r="K88" s="2462"/>
      <c r="L88" s="2462"/>
      <c r="M88" s="299"/>
      <c r="N88" s="336"/>
      <c r="AH88" s="376">
        <v>19</v>
      </c>
    </row>
    <row customHeight="1" ht="36">
      <c r="A89" s="1782"/>
      <c r="B89" s="1782"/>
      <c r="D89" s="378"/>
      <c r="E89" s="401"/>
      <c r="F89" s="200" t="s">
        <v>309</v>
      </c>
      <c r="G89" s="200" t="s">
        <v>309</v>
      </c>
      <c r="H89" s="2220" t="s">
        <v>309</v>
      </c>
      <c r="I89" s="2222"/>
      <c r="J89" s="200" t="s">
        <v>309</v>
      </c>
      <c r="K89" s="200" t="s">
        <v>309</v>
      </c>
      <c r="L89" s="2648" t="s">
        <v>1154</v>
      </c>
      <c r="M89" s="347" t="s">
        <v>1155</v>
      </c>
      <c r="N89" s="336"/>
      <c r="AH89" s="376">
        <v>34</v>
      </c>
    </row>
    <row customHeight="1" ht="19.95">
      <c r="A90" s="1782"/>
      <c r="B90" s="1782"/>
      <c r="D90" s="378"/>
      <c r="E90" s="149" t="s">
        <v>89</v>
      </c>
      <c r="F90" s="2462" t="s">
        <v>1156</v>
      </c>
      <c r="G90" s="2462"/>
      <c r="H90" s="2462"/>
      <c r="I90" s="2462"/>
      <c r="J90" s="2462"/>
      <c r="K90" s="2462"/>
      <c r="L90" s="2462"/>
      <c r="M90" s="299"/>
      <c r="N90" s="336"/>
      <c r="AH90" s="376">
        <v>19</v>
      </c>
    </row>
    <row s="1637" customFormat="1" customHeight="1" ht="60.75" hidden="1">
      <c r="A91" s="1782" t="s">
        <v>155</v>
      </c>
      <c r="B91" s="1782" t="s">
        <v>156</v>
      </c>
      <c r="C91" s="371"/>
      <c r="D91" s="2464"/>
      <c r="E91" s="2206"/>
      <c r="F91" s="238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9" t="str">
        <f>INDEX(PT_DIFFERENTIATION_NTAR,MATCH(B91,PT_DIFFERENTIATION_NTAR_ID,0))</f>
        <v/>
      </c>
      <c r="H91" s="1864"/>
      <c r="I91" s="1741"/>
      <c r="J91" s="1775"/>
      <c r="K91" s="1780"/>
      <c r="L91" s="1864" t="s">
        <v>309</v>
      </c>
      <c r="M9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6"/>
      <c r="O91" s="1626"/>
      <c r="P91" s="1626"/>
      <c r="AH91" s="1633">
        <v>0</v>
      </c>
    </row>
    <row s="1637" customFormat="1" customHeight="1" ht="18.75" hidden="1">
      <c r="A92" s="1782"/>
      <c r="B92" s="1782"/>
      <c r="C92" s="371" t="s">
        <v>1148</v>
      </c>
      <c r="D92" s="2464"/>
      <c r="E92" s="2206"/>
      <c r="F92" s="2385"/>
      <c r="G92" s="2429"/>
      <c r="H92" s="1502"/>
      <c r="I92" s="653" t="s">
        <v>1147</v>
      </c>
      <c r="J92" s="573"/>
      <c r="K92" s="1502"/>
      <c r="L92" s="216"/>
      <c r="M92" s="2172"/>
      <c r="N92" s="336"/>
      <c r="O92" s="1626"/>
      <c r="P92" s="1626"/>
      <c r="AH92" s="1633">
        <v>0</v>
      </c>
    </row>
    <row s="1637" customFormat="1" customHeight="1" ht="0.75" hidden="1">
      <c r="A93" s="1782"/>
      <c r="B93" s="1782"/>
      <c r="C93" s="371" t="s">
        <v>1157</v>
      </c>
      <c r="D93" s="2464"/>
      <c r="E93" s="2206"/>
      <c r="F93" s="2385"/>
      <c r="G93" s="402"/>
      <c r="H93" s="1502"/>
      <c r="I93" s="653"/>
      <c r="J93" s="573"/>
      <c r="K93" s="1502"/>
      <c r="L93" s="216"/>
      <c r="M93" s="2172"/>
      <c r="N93" s="336"/>
      <c r="O93" s="1626"/>
      <c r="P93" s="1626"/>
      <c r="AH93" s="1633">
        <v>0</v>
      </c>
    </row>
    <row s="1637" customFormat="1" customHeight="1" ht="45" hidden="1">
      <c r="A94" s="1782" t="s">
        <v>160</v>
      </c>
      <c r="B94" s="1782" t="s">
        <v>161</v>
      </c>
      <c r="C94" s="371"/>
      <c r="D94" s="2464"/>
      <c r="E94" s="2206"/>
      <c r="F94" s="2385" t="str">
        <f>INDEX(PT_DIFFERENTIATION_VTAR,MATCH(A94,PT_DIFFERENTIATION_VTAR_ID,0))</f>
        <v/>
      </c>
      <c r="G94" s="2429" t="str">
        <f>INDEX(PT_DIFFERENTIATION_NTAR,MATCH(B94,PT_DIFFERENTIATION_NTAR_ID,0))</f>
        <v/>
      </c>
      <c r="H94" s="1864"/>
      <c r="I94" s="1741"/>
      <c r="J94" s="1775"/>
      <c r="K94" s="1780"/>
      <c r="L94" s="1864" t="s">
        <v>309</v>
      </c>
      <c r="M94" s="2173"/>
      <c r="N94" s="336"/>
      <c r="O94" s="1626"/>
      <c r="P94" s="1626"/>
      <c r="AH94" s="1633">
        <v>0</v>
      </c>
    </row>
    <row s="1637" customFormat="1" customHeight="1" ht="18.75" hidden="1">
      <c r="A95" s="1782"/>
      <c r="B95" s="1782"/>
      <c r="C95" s="371" t="s">
        <v>1148</v>
      </c>
      <c r="D95" s="2464"/>
      <c r="E95" s="2206"/>
      <c r="F95" s="2385"/>
      <c r="G95" s="2429"/>
      <c r="H95" s="1502"/>
      <c r="I95" s="653" t="s">
        <v>1147</v>
      </c>
      <c r="J95" s="573"/>
      <c r="K95" s="1502"/>
      <c r="L95" s="216"/>
      <c r="M95" s="1863"/>
      <c r="N95" s="336"/>
      <c r="O95" s="1626"/>
      <c r="P95" s="1626"/>
      <c r="AH95" s="1633">
        <v>0</v>
      </c>
    </row>
    <row s="1637" customFormat="1" customHeight="1" ht="0.75" hidden="1">
      <c r="A96" s="1782"/>
      <c r="B96" s="1782"/>
      <c r="C96" s="371" t="s">
        <v>1157</v>
      </c>
      <c r="D96" s="2464"/>
      <c r="E96" s="2206"/>
      <c r="F96" s="2385"/>
      <c r="G96" s="402"/>
      <c r="H96" s="1502"/>
      <c r="I96" s="653"/>
      <c r="J96" s="573"/>
      <c r="K96" s="1502"/>
      <c r="L96" s="216"/>
      <c r="M96" s="343"/>
      <c r="N96" s="336"/>
      <c r="O96" s="1626"/>
      <c r="P96" s="1626"/>
      <c r="AH96" s="1633">
        <v>0</v>
      </c>
    </row>
    <row s="1637" customFormat="1" customHeight="1" ht="45" hidden="1">
      <c r="A97" s="1782" t="s">
        <v>167</v>
      </c>
      <c r="B97" s="1782" t="s">
        <v>168</v>
      </c>
      <c r="C97" s="371"/>
      <c r="D97" s="2464"/>
      <c r="E97" s="2206"/>
      <c r="F97" s="2385"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9" t="str">
        <f>INDEX(PT_DIFFERENTIATION_NTAR,MATCH(B97,PT_DIFFERENTIATION_NTAR_ID,0))</f>
        <v/>
      </c>
      <c r="H97" s="1864"/>
      <c r="I97" s="1741"/>
      <c r="J97" s="1775"/>
      <c r="K97" s="1780"/>
      <c r="L97" s="1864" t="s">
        <v>309</v>
      </c>
      <c r="M97" s="343"/>
      <c r="N97" s="336"/>
      <c r="O97" s="1626"/>
      <c r="P97" s="1626"/>
      <c r="AH97" s="1633">
        <v>0</v>
      </c>
    </row>
    <row s="1637" customFormat="1" customHeight="1" ht="18.75" hidden="1">
      <c r="A98" s="1782"/>
      <c r="B98" s="1782"/>
      <c r="C98" s="371" t="s">
        <v>1148</v>
      </c>
      <c r="D98" s="2464"/>
      <c r="E98" s="2206"/>
      <c r="F98" s="2385"/>
      <c r="G98" s="2429"/>
      <c r="H98" s="1502"/>
      <c r="I98" s="653" t="s">
        <v>1147</v>
      </c>
      <c r="J98" s="573"/>
      <c r="K98" s="1502"/>
      <c r="L98" s="216"/>
      <c r="M98" s="343"/>
      <c r="N98" s="336"/>
      <c r="O98" s="1626"/>
      <c r="P98" s="1626"/>
      <c r="AH98" s="1633">
        <v>0</v>
      </c>
    </row>
    <row s="1637" customFormat="1" customHeight="1" ht="0.75" hidden="1">
      <c r="A99" s="1782"/>
      <c r="B99" s="1782"/>
      <c r="C99" s="371" t="s">
        <v>1157</v>
      </c>
      <c r="D99" s="2464"/>
      <c r="E99" s="2206"/>
      <c r="F99" s="2385"/>
      <c r="G99" s="402"/>
      <c r="H99" s="1502"/>
      <c r="I99" s="653"/>
      <c r="J99" s="573"/>
      <c r="K99" s="1502"/>
      <c r="L99" s="216"/>
      <c r="M99" s="343"/>
      <c r="N99" s="336"/>
      <c r="O99" s="1626"/>
      <c r="P99" s="1626"/>
      <c r="AH99" s="1633">
        <v>0</v>
      </c>
    </row>
    <row s="1637" customFormat="1" customHeight="1" ht="45" hidden="1">
      <c r="A100" s="1782" t="s">
        <v>173</v>
      </c>
      <c r="B100" s="1782" t="s">
        <v>174</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309</v>
      </c>
      <c r="M100" s="343"/>
      <c r="N100" s="336"/>
      <c r="O100" s="1626"/>
      <c r="P100" s="1626"/>
      <c r="AH100" s="1633">
        <v>0</v>
      </c>
    </row>
    <row s="1637" customFormat="1" customHeight="1" ht="18.75" hidden="1">
      <c r="A101" s="1782"/>
      <c r="B101" s="1782"/>
      <c r="C101" s="371" t="s">
        <v>1148</v>
      </c>
      <c r="D101" s="2464"/>
      <c r="E101" s="2206"/>
      <c r="F101" s="2385"/>
      <c r="G101" s="2429"/>
      <c r="H101" s="1502"/>
      <c r="I101" s="653" t="s">
        <v>1147</v>
      </c>
      <c r="J101" s="573"/>
      <c r="K101" s="1502"/>
      <c r="L101" s="216"/>
      <c r="M101" s="343"/>
      <c r="N101" s="336"/>
      <c r="O101" s="1626"/>
      <c r="P101" s="1626"/>
      <c r="AH101" s="1633">
        <v>0</v>
      </c>
    </row>
    <row s="1637" customFormat="1" customHeight="1" ht="0.75" hidden="1">
      <c r="A102" s="1782"/>
      <c r="B102" s="1782"/>
      <c r="C102" s="371" t="s">
        <v>1157</v>
      </c>
      <c r="D102" s="2464"/>
      <c r="E102" s="2206"/>
      <c r="F102" s="2385"/>
      <c r="G102" s="402"/>
      <c r="H102" s="1502"/>
      <c r="I102" s="653"/>
      <c r="J102" s="573"/>
      <c r="K102" s="1502"/>
      <c r="L102" s="216"/>
      <c r="M102" s="343"/>
      <c r="N102" s="336"/>
      <c r="O102" s="1626"/>
      <c r="P102" s="1626"/>
      <c r="AH102" s="1633">
        <v>0</v>
      </c>
    </row>
    <row s="1637" customFormat="1" customHeight="1" ht="18.75" hidden="1">
      <c r="A103" s="1782" t="s">
        <v>179</v>
      </c>
      <c r="B103" s="1782" t="s">
        <v>180</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309</v>
      </c>
      <c r="M103" s="343"/>
      <c r="N103" s="336"/>
      <c r="O103" s="1626"/>
      <c r="P103" s="1626"/>
      <c r="AH103" s="1633">
        <v>0</v>
      </c>
    </row>
    <row s="1637" customFormat="1" customHeight="1" ht="18.75" hidden="1">
      <c r="A104" s="1782"/>
      <c r="B104" s="1782"/>
      <c r="C104" s="371" t="s">
        <v>1148</v>
      </c>
      <c r="D104" s="2464"/>
      <c r="E104" s="2206"/>
      <c r="F104" s="2385"/>
      <c r="G104" s="2429"/>
      <c r="H104" s="1502"/>
      <c r="I104" s="653" t="s">
        <v>1147</v>
      </c>
      <c r="J104" s="573"/>
      <c r="K104" s="1502"/>
      <c r="L104" s="216"/>
      <c r="M104" s="343"/>
      <c r="N104" s="336"/>
      <c r="O104" s="1626"/>
      <c r="P104" s="1626"/>
      <c r="AH104" s="1633">
        <v>0</v>
      </c>
    </row>
    <row s="1637" customFormat="1" customHeight="1" ht="0.75" hidden="1">
      <c r="A105" s="1782"/>
      <c r="B105" s="1782"/>
      <c r="C105" s="371" t="s">
        <v>1157</v>
      </c>
      <c r="D105" s="2464"/>
      <c r="E105" s="2206"/>
      <c r="F105" s="2385"/>
      <c r="G105" s="402"/>
      <c r="H105" s="1502"/>
      <c r="I105" s="653"/>
      <c r="J105" s="573"/>
      <c r="K105" s="1502"/>
      <c r="L105" s="216"/>
      <c r="M105" s="343"/>
      <c r="N105" s="336"/>
      <c r="O105" s="1626"/>
      <c r="P105" s="1626"/>
      <c r="AH105" s="1633">
        <v>0</v>
      </c>
    </row>
    <row s="1637" customFormat="1" customHeight="1" ht="18.75" hidden="1">
      <c r="A106" s="1782" t="s">
        <v>185</v>
      </c>
      <c r="B106" s="1782" t="s">
        <v>186</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309</v>
      </c>
      <c r="M106" s="343"/>
      <c r="N106" s="336"/>
      <c r="O106" s="1626"/>
      <c r="P106" s="1626"/>
      <c r="AH106" s="1633">
        <v>0</v>
      </c>
    </row>
    <row s="1637" customFormat="1" customHeight="1" ht="18.75" hidden="1">
      <c r="A107" s="1782"/>
      <c r="B107" s="1782"/>
      <c r="C107" s="371" t="s">
        <v>1148</v>
      </c>
      <c r="D107" s="2464"/>
      <c r="E107" s="2206"/>
      <c r="F107" s="2385"/>
      <c r="G107" s="2429"/>
      <c r="H107" s="1502"/>
      <c r="I107" s="653" t="s">
        <v>1147</v>
      </c>
      <c r="J107" s="573"/>
      <c r="K107" s="1502"/>
      <c r="L107" s="216"/>
      <c r="M107" s="343"/>
      <c r="N107" s="336"/>
      <c r="O107" s="1626"/>
      <c r="P107" s="1626"/>
      <c r="AH107" s="1633">
        <v>0</v>
      </c>
    </row>
    <row s="1637" customFormat="1" customHeight="1" ht="0.75" hidden="1">
      <c r="A108" s="1782"/>
      <c r="B108" s="1782"/>
      <c r="C108" s="371" t="s">
        <v>1157</v>
      </c>
      <c r="D108" s="2464"/>
      <c r="E108" s="2206"/>
      <c r="F108" s="2385"/>
      <c r="G108" s="402"/>
      <c r="H108" s="1502"/>
      <c r="I108" s="653"/>
      <c r="J108" s="573"/>
      <c r="K108" s="1502"/>
      <c r="L108" s="216"/>
      <c r="M108" s="343"/>
      <c r="N108" s="336"/>
      <c r="O108" s="1626"/>
      <c r="P108" s="1626"/>
      <c r="AH108" s="1633">
        <v>0</v>
      </c>
    </row>
    <row s="1637" customFormat="1" customHeight="1" ht="18.75" hidden="1">
      <c r="A109" s="1782" t="s">
        <v>191</v>
      </c>
      <c r="B109" s="1782" t="s">
        <v>192</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309</v>
      </c>
      <c r="M109" s="343"/>
      <c r="N109" s="336"/>
      <c r="O109" s="1626"/>
      <c r="P109" s="1626"/>
      <c r="AH109" s="1633">
        <v>0</v>
      </c>
    </row>
    <row s="1637" customFormat="1" customHeight="1" ht="18.75" hidden="1">
      <c r="A110" s="1782"/>
      <c r="B110" s="1782"/>
      <c r="C110" s="371" t="s">
        <v>1148</v>
      </c>
      <c r="D110" s="2464"/>
      <c r="E110" s="2206"/>
      <c r="F110" s="2385"/>
      <c r="G110" s="2429"/>
      <c r="H110" s="1502"/>
      <c r="I110" s="653" t="s">
        <v>1147</v>
      </c>
      <c r="J110" s="573"/>
      <c r="K110" s="1502"/>
      <c r="L110" s="216"/>
      <c r="M110" s="343"/>
      <c r="N110" s="336"/>
      <c r="O110" s="1626"/>
      <c r="P110" s="1626"/>
      <c r="AH110" s="1633">
        <v>0</v>
      </c>
    </row>
    <row s="1637" customFormat="1" customHeight="1" ht="0.75" hidden="1">
      <c r="A111" s="1782"/>
      <c r="B111" s="1782"/>
      <c r="C111" s="371" t="s">
        <v>1157</v>
      </c>
      <c r="D111" s="2464"/>
      <c r="E111" s="2206"/>
      <c r="F111" s="2385"/>
      <c r="G111" s="402"/>
      <c r="H111" s="1502"/>
      <c r="I111" s="653"/>
      <c r="J111" s="573"/>
      <c r="K111" s="1502"/>
      <c r="L111" s="216"/>
      <c r="M111" s="343"/>
      <c r="N111" s="336"/>
      <c r="O111" s="1626"/>
      <c r="P111" s="1626"/>
      <c r="AH111" s="1633">
        <v>0</v>
      </c>
    </row>
    <row s="1637" customFormat="1" customHeight="1" ht="18.75" hidden="1">
      <c r="A112" s="1782" t="s">
        <v>197</v>
      </c>
      <c r="B112" s="1782" t="s">
        <v>198</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309</v>
      </c>
      <c r="M112" s="343"/>
      <c r="N112" s="336"/>
      <c r="O112" s="1626"/>
      <c r="P112" s="1626"/>
      <c r="AH112" s="1633">
        <v>0</v>
      </c>
    </row>
    <row s="1637" customFormat="1" customHeight="1" ht="18.75" hidden="1">
      <c r="A113" s="1782"/>
      <c r="B113" s="1782"/>
      <c r="C113" s="371" t="s">
        <v>1148</v>
      </c>
      <c r="D113" s="2464"/>
      <c r="E113" s="2206"/>
      <c r="F113" s="2385"/>
      <c r="G113" s="2429"/>
      <c r="H113" s="1502"/>
      <c r="I113" s="653" t="s">
        <v>1147</v>
      </c>
      <c r="J113" s="573"/>
      <c r="K113" s="1502"/>
      <c r="L113" s="216"/>
      <c r="M113" s="343"/>
      <c r="N113" s="336"/>
      <c r="O113" s="1626"/>
      <c r="P113" s="1626"/>
      <c r="AH113" s="1633">
        <v>0</v>
      </c>
    </row>
    <row s="1637" customFormat="1" customHeight="1" ht="0.75" hidden="1">
      <c r="A114" s="1782"/>
      <c r="B114" s="1782"/>
      <c r="C114" s="371" t="s">
        <v>1157</v>
      </c>
      <c r="D114" s="2464"/>
      <c r="E114" s="2206"/>
      <c r="F114" s="2385"/>
      <c r="G114" s="402"/>
      <c r="H114" s="1502"/>
      <c r="I114" s="653"/>
      <c r="J114" s="573"/>
      <c r="K114" s="1502"/>
      <c r="L114" s="216"/>
      <c r="M114" s="343"/>
      <c r="N114" s="336"/>
      <c r="O114" s="1626"/>
      <c r="P114" s="1626"/>
      <c r="AH114" s="1633">
        <v>0</v>
      </c>
    </row>
    <row s="1637" customFormat="1" customHeight="1" ht="18.75" hidden="1">
      <c r="A115" s="1782" t="s">
        <v>203</v>
      </c>
      <c r="B115" s="1782" t="s">
        <v>204</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309</v>
      </c>
      <c r="M115" s="343"/>
      <c r="N115" s="336"/>
      <c r="O115" s="1626"/>
      <c r="P115" s="1626"/>
      <c r="AH115" s="1633">
        <v>0</v>
      </c>
    </row>
    <row s="1637" customFormat="1" customHeight="1" ht="18.75" hidden="1">
      <c r="A116" s="1782"/>
      <c r="B116" s="1782"/>
      <c r="C116" s="371" t="s">
        <v>1148</v>
      </c>
      <c r="D116" s="2464"/>
      <c r="E116" s="2206"/>
      <c r="F116" s="2385"/>
      <c r="G116" s="2429"/>
      <c r="H116" s="1502"/>
      <c r="I116" s="653" t="s">
        <v>1147</v>
      </c>
      <c r="J116" s="573"/>
      <c r="K116" s="1502"/>
      <c r="L116" s="216"/>
      <c r="M116" s="343"/>
      <c r="N116" s="336"/>
      <c r="O116" s="1626"/>
      <c r="P116" s="1626"/>
      <c r="AH116" s="1633">
        <v>0</v>
      </c>
    </row>
    <row s="1637" customFormat="1" customHeight="1" ht="0.75" hidden="1">
      <c r="A117" s="1782"/>
      <c r="B117" s="1782"/>
      <c r="C117" s="371" t="s">
        <v>1157</v>
      </c>
      <c r="D117" s="2464"/>
      <c r="E117" s="2206"/>
      <c r="F117" s="2385"/>
      <c r="G117" s="402"/>
      <c r="H117" s="1502"/>
      <c r="I117" s="653"/>
      <c r="J117" s="573"/>
      <c r="K117" s="1502"/>
      <c r="L117" s="216"/>
      <c r="M117" s="343"/>
      <c r="N117" s="336"/>
      <c r="O117" s="1626"/>
      <c r="P117" s="1626"/>
      <c r="AH117" s="1633">
        <v>0</v>
      </c>
    </row>
    <row s="1637" customFormat="1" customHeight="1" ht="18.75" hidden="1">
      <c r="A118" s="1782" t="s">
        <v>223</v>
      </c>
      <c r="B118" s="1782" t="s">
        <v>224</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309</v>
      </c>
      <c r="M118" s="343"/>
      <c r="N118" s="336"/>
      <c r="O118" s="1626"/>
      <c r="P118" s="1626"/>
      <c r="AH118" s="1633">
        <v>0</v>
      </c>
    </row>
    <row s="1637" customFormat="1" customHeight="1" ht="18.75" hidden="1">
      <c r="A119" s="1782"/>
      <c r="B119" s="1782"/>
      <c r="C119" s="371" t="s">
        <v>1148</v>
      </c>
      <c r="D119" s="2464"/>
      <c r="E119" s="2206"/>
      <c r="F119" s="2385"/>
      <c r="G119" s="2429"/>
      <c r="H119" s="1502"/>
      <c r="I119" s="653" t="s">
        <v>1147</v>
      </c>
      <c r="J119" s="573"/>
      <c r="K119" s="1502"/>
      <c r="L119" s="216"/>
      <c r="M119" s="343"/>
      <c r="N119" s="336"/>
      <c r="O119" s="1626"/>
      <c r="P119" s="1626"/>
      <c r="AH119" s="1633">
        <v>0</v>
      </c>
    </row>
    <row s="1637" customFormat="1" customHeight="1" ht="0.75" hidden="1">
      <c r="A120" s="1782"/>
      <c r="B120" s="1782"/>
      <c r="C120" s="371" t="s">
        <v>1157</v>
      </c>
      <c r="D120" s="2464"/>
      <c r="E120" s="2206"/>
      <c r="F120" s="2385"/>
      <c r="G120" s="402"/>
      <c r="H120" s="1502"/>
      <c r="I120" s="653"/>
      <c r="J120" s="573"/>
      <c r="K120" s="1502"/>
      <c r="L120" s="216"/>
      <c r="M120" s="343"/>
      <c r="N120" s="336"/>
      <c r="O120" s="1626"/>
      <c r="P120" s="1626"/>
      <c r="AH120" s="1633">
        <v>0</v>
      </c>
    </row>
    <row s="1637" customFormat="1" customHeight="1" ht="18.75" hidden="1">
      <c r="A121" s="1782" t="s">
        <v>228</v>
      </c>
      <c r="B121" s="1782" t="s">
        <v>229</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309</v>
      </c>
      <c r="M121" s="343"/>
      <c r="N121" s="336"/>
      <c r="O121" s="1626"/>
      <c r="P121" s="1626"/>
      <c r="AH121" s="1633">
        <v>0</v>
      </c>
    </row>
    <row s="1637" customFormat="1" customHeight="1" ht="18.75" hidden="1">
      <c r="A122" s="1782"/>
      <c r="B122" s="1782"/>
      <c r="C122" s="371" t="s">
        <v>1148</v>
      </c>
      <c r="D122" s="2464"/>
      <c r="E122" s="2206"/>
      <c r="F122" s="2385"/>
      <c r="G122" s="2429"/>
      <c r="H122" s="1502"/>
      <c r="I122" s="653" t="s">
        <v>1147</v>
      </c>
      <c r="J122" s="573"/>
      <c r="K122" s="1502"/>
      <c r="L122" s="216"/>
      <c r="M122" s="343"/>
      <c r="N122" s="336"/>
      <c r="O122" s="1626"/>
      <c r="P122" s="1626"/>
      <c r="AH122" s="1633">
        <v>0</v>
      </c>
    </row>
    <row s="1637" customFormat="1" customHeight="1" ht="0.75" hidden="1">
      <c r="A123" s="1782"/>
      <c r="B123" s="1782"/>
      <c r="C123" s="371" t="s">
        <v>1157</v>
      </c>
      <c r="D123" s="2464"/>
      <c r="E123" s="2206"/>
      <c r="F123" s="2385"/>
      <c r="G123" s="402"/>
      <c r="H123" s="1502"/>
      <c r="I123" s="653"/>
      <c r="J123" s="573"/>
      <c r="K123" s="1502"/>
      <c r="L123" s="216"/>
      <c r="M123" s="343"/>
      <c r="N123" s="336"/>
      <c r="O123" s="1626"/>
      <c r="P123" s="1626"/>
      <c r="AH123" s="1633">
        <v>0</v>
      </c>
    </row>
    <row s="1637" customFormat="1" customHeight="1" ht="18.75" hidden="1">
      <c r="A124" s="1782" t="s">
        <v>233</v>
      </c>
      <c r="B124" s="1782" t="s">
        <v>234</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309</v>
      </c>
      <c r="M124" s="343"/>
      <c r="N124" s="336"/>
      <c r="O124" s="1626"/>
      <c r="P124" s="1626"/>
      <c r="AH124" s="1633">
        <v>0</v>
      </c>
    </row>
    <row s="1637" customFormat="1" customHeight="1" ht="18.75" hidden="1">
      <c r="A125" s="1782"/>
      <c r="B125" s="1782"/>
      <c r="C125" s="371" t="s">
        <v>1148</v>
      </c>
      <c r="D125" s="2464"/>
      <c r="E125" s="2206"/>
      <c r="F125" s="2385"/>
      <c r="G125" s="2429"/>
      <c r="H125" s="1502"/>
      <c r="I125" s="653" t="s">
        <v>1147</v>
      </c>
      <c r="J125" s="573"/>
      <c r="K125" s="1502"/>
      <c r="L125" s="216"/>
      <c r="M125" s="343"/>
      <c r="N125" s="336"/>
      <c r="O125" s="1626"/>
      <c r="P125" s="1626"/>
      <c r="AH125" s="1633">
        <v>0</v>
      </c>
    </row>
    <row s="1637" customFormat="1" customHeight="1" ht="0.75" hidden="1">
      <c r="A126" s="1782"/>
      <c r="B126" s="1782"/>
      <c r="C126" s="371" t="s">
        <v>1157</v>
      </c>
      <c r="D126" s="2464"/>
      <c r="E126" s="2206"/>
      <c r="F126" s="2385"/>
      <c r="G126" s="402"/>
      <c r="H126" s="1502"/>
      <c r="I126" s="653"/>
      <c r="J126" s="573"/>
      <c r="K126" s="1502"/>
      <c r="L126" s="216"/>
      <c r="M126" s="343"/>
      <c r="N126" s="336"/>
      <c r="O126" s="1626"/>
      <c r="P126" s="1626"/>
      <c r="AH126" s="1633">
        <v>0</v>
      </c>
    </row>
    <row s="1637" customFormat="1" customHeight="1" ht="18.75" hidden="1">
      <c r="A127" s="1782" t="s">
        <v>238</v>
      </c>
      <c r="B127" s="1782" t="s">
        <v>239</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309</v>
      </c>
      <c r="M127" s="343"/>
      <c r="N127" s="336"/>
      <c r="O127" s="1626"/>
      <c r="P127" s="1626"/>
      <c r="AH127" s="1633">
        <v>0</v>
      </c>
    </row>
    <row s="1637" customFormat="1" customHeight="1" ht="18.75" hidden="1">
      <c r="A128" s="1782"/>
      <c r="B128" s="1782"/>
      <c r="C128" s="371" t="s">
        <v>1148</v>
      </c>
      <c r="D128" s="2464"/>
      <c r="E128" s="2206"/>
      <c r="F128" s="2385"/>
      <c r="G128" s="2429"/>
      <c r="H128" s="1502"/>
      <c r="I128" s="653" t="s">
        <v>1147</v>
      </c>
      <c r="J128" s="573"/>
      <c r="K128" s="1502"/>
      <c r="L128" s="216"/>
      <c r="M128" s="343"/>
      <c r="N128" s="336"/>
      <c r="O128" s="1626"/>
      <c r="P128" s="1626"/>
      <c r="AH128" s="1633">
        <v>0</v>
      </c>
    </row>
    <row s="1637" customFormat="1" customHeight="1" ht="0.75" hidden="1">
      <c r="A129" s="1782"/>
      <c r="B129" s="1782"/>
      <c r="C129" s="371" t="s">
        <v>1157</v>
      </c>
      <c r="D129" s="2464"/>
      <c r="E129" s="2206"/>
      <c r="F129" s="2385"/>
      <c r="G129" s="402"/>
      <c r="H129" s="1502"/>
      <c r="I129" s="653"/>
      <c r="J129" s="573"/>
      <c r="K129" s="1502"/>
      <c r="L129" s="216"/>
      <c r="M129" s="343"/>
      <c r="N129" s="336"/>
      <c r="O129" s="1626"/>
      <c r="P129" s="1626"/>
      <c r="AH129" s="1633">
        <v>0</v>
      </c>
    </row>
    <row s="1637" customFormat="1" customHeight="1" ht="18.75" hidden="1">
      <c r="A130" s="1782" t="s">
        <v>243</v>
      </c>
      <c r="B130" s="1782" t="s">
        <v>244</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309</v>
      </c>
      <c r="M130" s="343"/>
      <c r="N130" s="336"/>
      <c r="O130" s="1626"/>
      <c r="P130" s="1626"/>
      <c r="AH130" s="1633">
        <v>0</v>
      </c>
    </row>
    <row s="1637" customFormat="1" customHeight="1" ht="18.75" hidden="1">
      <c r="A131" s="1782"/>
      <c r="B131" s="1782"/>
      <c r="C131" s="371" t="s">
        <v>1148</v>
      </c>
      <c r="D131" s="2464"/>
      <c r="E131" s="2206"/>
      <c r="F131" s="2385"/>
      <c r="G131" s="2429"/>
      <c r="H131" s="1502"/>
      <c r="I131" s="653" t="s">
        <v>1147</v>
      </c>
      <c r="J131" s="573"/>
      <c r="K131" s="1502"/>
      <c r="L131" s="216"/>
      <c r="M131" s="343"/>
      <c r="N131" s="336"/>
      <c r="O131" s="1626"/>
      <c r="P131" s="1626"/>
      <c r="AH131" s="1633">
        <v>0</v>
      </c>
    </row>
    <row s="1637" customFormat="1" customHeight="1" ht="0.75" hidden="1">
      <c r="A132" s="1782"/>
      <c r="B132" s="1782"/>
      <c r="C132" s="371" t="s">
        <v>1157</v>
      </c>
      <c r="D132" s="2464"/>
      <c r="E132" s="2206"/>
      <c r="F132" s="2385"/>
      <c r="G132" s="402"/>
      <c r="H132" s="1502"/>
      <c r="I132" s="653"/>
      <c r="J132" s="573"/>
      <c r="K132" s="1502"/>
      <c r="L132" s="216"/>
      <c r="M132" s="343"/>
      <c r="N132" s="336"/>
      <c r="O132" s="1626"/>
      <c r="P132" s="1626"/>
      <c r="AH132" s="1633">
        <v>0</v>
      </c>
    </row>
    <row s="1637" customFormat="1" customHeight="1" ht="18.75">
      <c r="A133" s="1782" t="s">
        <v>250</v>
      </c>
      <c r="B133" s="1782" t="s">
        <v>251</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Тариф на горячую воду (горячее водоснабжение)
</v>
      </c>
      <c r="H133" s="1864"/>
      <c r="I133" s="1741">
        <v>46023</v>
      </c>
      <c r="J133" s="1775">
        <v>46387</v>
      </c>
      <c r="K133" s="1780">
        <v>13838.84</v>
      </c>
      <c r="L133" s="1864" t="s">
        <v>309</v>
      </c>
      <c r="M133" s="343"/>
      <c r="N133" s="336"/>
      <c r="O133" s="1626"/>
      <c r="P133" s="1626"/>
      <c r="AH133" s="1633">
        <v>0</v>
      </c>
    </row>
    <row s="1637" customFormat="1" customHeight="1" ht="56.25">
      <c r="A134" s="1825"/>
      <c r="B134" s="1825"/>
      <c r="C134" s="1689"/>
      <c r="D134" s="346"/>
      <c r="E134" s="1033"/>
      <c r="F134" s="1033"/>
      <c r="G134" s="1033"/>
      <c r="H134" s="2579" t="s">
        <v>532</v>
      </c>
      <c r="I134" s="1741">
        <v>46388</v>
      </c>
      <c r="J134" s="1775">
        <v>46752</v>
      </c>
      <c r="K134" s="1780">
        <v>14233.12</v>
      </c>
      <c r="L134" s="2273" t="s">
        <v>309</v>
      </c>
      <c r="M134" s="2320"/>
      <c r="N134" s="620"/>
      <c r="O134" s="1626"/>
      <c r="P134" s="1626"/>
      <c r="Q134" s="1637"/>
      <c r="R134" s="1637"/>
      <c r="S134" s="1637"/>
      <c r="T134" s="1637"/>
      <c r="U134" s="1637"/>
      <c r="V134" s="1637"/>
      <c r="W134" s="1637"/>
      <c r="X134" s="1637"/>
      <c r="Y134" s="1637"/>
      <c r="Z134" s="1637"/>
      <c r="AA134" s="1637"/>
      <c r="AB134" s="1637"/>
      <c r="AC134" s="1637"/>
      <c r="AD134" s="1637"/>
      <c r="AE134" s="1637"/>
      <c r="AF134" s="1637"/>
      <c r="AG134" s="1637"/>
      <c r="AH134" s="1637">
        <v>0</v>
      </c>
    </row>
    <row s="1637" customFormat="1" customHeight="1" ht="56.25">
      <c r="A135" s="1825"/>
      <c r="B135" s="1825"/>
      <c r="C135" s="1689"/>
      <c r="D135" s="346"/>
      <c r="E135" s="1033"/>
      <c r="F135" s="1033"/>
      <c r="G135" s="1033"/>
      <c r="H135" s="2579" t="s">
        <v>532</v>
      </c>
      <c r="I135" s="1741">
        <v>46753</v>
      </c>
      <c r="J135" s="1775">
        <v>47118</v>
      </c>
      <c r="K135" s="1780">
        <v>13573.5</v>
      </c>
      <c r="L135" s="2273" t="s">
        <v>309</v>
      </c>
      <c r="M135" s="2320"/>
      <c r="N135" s="620"/>
      <c r="O135" s="1626"/>
      <c r="P135" s="1626"/>
      <c r="Q135" s="1637"/>
      <c r="R135" s="1637"/>
      <c r="S135" s="1637"/>
      <c r="T135" s="1637"/>
      <c r="U135" s="1637"/>
      <c r="V135" s="1637"/>
      <c r="W135" s="1637"/>
      <c r="X135" s="1637"/>
      <c r="Y135" s="1637"/>
      <c r="Z135" s="1637"/>
      <c r="AA135" s="1637"/>
      <c r="AB135" s="1637"/>
      <c r="AC135" s="1637"/>
      <c r="AD135" s="1637"/>
      <c r="AE135" s="1637"/>
      <c r="AF135" s="1637"/>
      <c r="AG135" s="1637"/>
      <c r="AH135" s="1637">
        <v>0</v>
      </c>
    </row>
    <row s="1637" customFormat="1" customHeight="1" ht="56.25">
      <c r="A136" s="1825"/>
      <c r="B136" s="1825"/>
      <c r="C136" s="1689"/>
      <c r="D136" s="346"/>
      <c r="E136" s="1033"/>
      <c r="F136" s="1033"/>
      <c r="G136" s="1033"/>
      <c r="H136" s="2579" t="s">
        <v>532</v>
      </c>
      <c r="I136" s="1741">
        <v>47119</v>
      </c>
      <c r="J136" s="1775">
        <v>47483</v>
      </c>
      <c r="K136" s="1780">
        <v>13976.59</v>
      </c>
      <c r="L136" s="2273" t="s">
        <v>309</v>
      </c>
      <c r="M136" s="2320"/>
      <c r="N136" s="620"/>
      <c r="O136" s="1626"/>
      <c r="P136" s="1626"/>
      <c r="Q136" s="1637"/>
      <c r="R136" s="1637"/>
      <c r="S136" s="1637"/>
      <c r="T136" s="1637"/>
      <c r="U136" s="1637"/>
      <c r="V136" s="1637"/>
      <c r="W136" s="1637"/>
      <c r="X136" s="1637"/>
      <c r="Y136" s="1637"/>
      <c r="Z136" s="1637"/>
      <c r="AA136" s="1637"/>
      <c r="AB136" s="1637"/>
      <c r="AC136" s="1637"/>
      <c r="AD136" s="1637"/>
      <c r="AE136" s="1637"/>
      <c r="AF136" s="1637"/>
      <c r="AG136" s="1637"/>
      <c r="AH136" s="1637">
        <v>0</v>
      </c>
    </row>
    <row s="1637" customFormat="1" customHeight="1" ht="56.25">
      <c r="A137" s="1825"/>
      <c r="B137" s="1825"/>
      <c r="C137" s="1689"/>
      <c r="D137" s="346"/>
      <c r="E137" s="1033"/>
      <c r="F137" s="1033"/>
      <c r="G137" s="1033"/>
      <c r="H137" s="2579" t="s">
        <v>532</v>
      </c>
      <c r="I137" s="1741">
        <v>47484</v>
      </c>
      <c r="J137" s="1775">
        <v>47848</v>
      </c>
      <c r="K137" s="1780">
        <v>14395.9</v>
      </c>
      <c r="L137" s="2273" t="s">
        <v>309</v>
      </c>
      <c r="M137" s="2320"/>
      <c r="N137" s="620"/>
      <c r="O137" s="1626"/>
      <c r="P137" s="1626"/>
      <c r="Q137" s="1637"/>
      <c r="R137" s="1637"/>
      <c r="S137" s="1637"/>
      <c r="T137" s="1637"/>
      <c r="U137" s="1637"/>
      <c r="V137" s="1637"/>
      <c r="W137" s="1637"/>
      <c r="X137" s="1637"/>
      <c r="Y137" s="1637"/>
      <c r="Z137" s="1637"/>
      <c r="AA137" s="1637"/>
      <c r="AB137" s="1637"/>
      <c r="AC137" s="1637"/>
      <c r="AD137" s="1637"/>
      <c r="AE137" s="1637"/>
      <c r="AF137" s="1637"/>
      <c r="AG137" s="1637"/>
      <c r="AH137" s="1637">
        <v>0</v>
      </c>
    </row>
    <row s="1637" customFormat="1" customHeight="1" ht="18.75">
      <c r="A138" s="1782"/>
      <c r="B138" s="1782"/>
      <c r="C138" s="371" t="s">
        <v>1148</v>
      </c>
      <c r="D138" s="2464"/>
      <c r="E138" s="2206"/>
      <c r="F138" s="2385"/>
      <c r="G138" s="2429"/>
      <c r="H138" s="1502"/>
      <c r="I138" s="653" t="s">
        <v>1147</v>
      </c>
      <c r="J138" s="573"/>
      <c r="K138" s="1502"/>
      <c r="L138" s="216"/>
      <c r="M138" s="343"/>
      <c r="N138" s="336"/>
      <c r="O138" s="1626"/>
      <c r="P138" s="1626"/>
      <c r="AH138" s="1633">
        <v>0</v>
      </c>
    </row>
    <row s="1637" customFormat="1" customHeight="1" ht="0.75">
      <c r="A139" s="1782"/>
      <c r="B139" s="1782"/>
      <c r="C139" s="371" t="s">
        <v>1157</v>
      </c>
      <c r="D139" s="2464"/>
      <c r="E139" s="2206"/>
      <c r="F139" s="2385"/>
      <c r="G139" s="402"/>
      <c r="H139" s="1502"/>
      <c r="I139" s="653"/>
      <c r="J139" s="573"/>
      <c r="K139" s="1502"/>
      <c r="L139" s="216"/>
      <c r="M139" s="343"/>
      <c r="N139" s="336"/>
      <c r="O139" s="1626"/>
      <c r="P139" s="1626"/>
      <c r="AH139" s="1633">
        <v>0</v>
      </c>
    </row>
    <row s="1637" customFormat="1" customHeight="1" ht="18.75" hidden="1">
      <c r="A140" s="1782" t="s">
        <v>258</v>
      </c>
      <c r="B140" s="1782" t="s">
        <v>259</v>
      </c>
      <c r="C140" s="371"/>
      <c r="D140" s="2464"/>
      <c r="E140" s="2206"/>
      <c r="F140" s="2385" t="str">
        <f>INDEX(PT_DIFFERENTIATION_VTAR,MATCH(A140,PT_DIFFERENTIATION_VTAR_ID,0))</f>
        <v>Тариф на транспортировку горячей воды</v>
      </c>
      <c r="G140" s="2429" t="str">
        <f>INDEX(PT_DIFFERENTIATION_NTAR,MATCH(B140,PT_DIFFERENTIATION_NTAR_ID,0))</f>
        <v/>
      </c>
      <c r="H140" s="1864"/>
      <c r="I140" s="1741"/>
      <c r="J140" s="1775"/>
      <c r="K140" s="1780"/>
      <c r="L140" s="1864" t="s">
        <v>309</v>
      </c>
      <c r="M140" s="343"/>
      <c r="N140" s="336"/>
      <c r="O140" s="1626"/>
      <c r="P140" s="1626"/>
      <c r="AH140" s="1633">
        <v>0</v>
      </c>
    </row>
    <row s="1637" customFormat="1" customHeight="1" ht="18.75" hidden="1">
      <c r="A141" s="1782"/>
      <c r="B141" s="1782"/>
      <c r="C141" s="371" t="s">
        <v>1148</v>
      </c>
      <c r="D141" s="2464"/>
      <c r="E141" s="2206"/>
      <c r="F141" s="2385"/>
      <c r="G141" s="2429"/>
      <c r="H141" s="1502"/>
      <c r="I141" s="653" t="s">
        <v>1147</v>
      </c>
      <c r="J141" s="573"/>
      <c r="K141" s="1502"/>
      <c r="L141" s="216"/>
      <c r="M141" s="343"/>
      <c r="N141" s="336"/>
      <c r="O141" s="1626"/>
      <c r="P141" s="1626"/>
      <c r="AH141" s="1633">
        <v>0</v>
      </c>
    </row>
    <row s="1637" customFormat="1" customHeight="1" ht="0.75" hidden="1">
      <c r="A142" s="1782"/>
      <c r="B142" s="1782"/>
      <c r="C142" s="371" t="s">
        <v>1157</v>
      </c>
      <c r="D142" s="2464"/>
      <c r="E142" s="2206"/>
      <c r="F142" s="2385"/>
      <c r="G142" s="402"/>
      <c r="H142" s="1502"/>
      <c r="I142" s="653"/>
      <c r="J142" s="573"/>
      <c r="K142" s="1502"/>
      <c r="L142" s="216"/>
      <c r="M142" s="343"/>
      <c r="N142" s="336"/>
      <c r="O142" s="1626"/>
      <c r="P142" s="1626"/>
      <c r="AH142" s="1633">
        <v>0</v>
      </c>
    </row>
    <row s="1637" customFormat="1" customHeight="1" ht="18.75" hidden="1">
      <c r="A143" s="1782" t="s">
        <v>263</v>
      </c>
      <c r="B143" s="1782" t="s">
        <v>264</v>
      </c>
      <c r="C143" s="371"/>
      <c r="D143" s="2464"/>
      <c r="E143" s="2206"/>
      <c r="F143" s="2385"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9" t="str">
        <f>INDEX(PT_DIFFERENTIATION_NTAR,MATCH(B143,PT_DIFFERENTIATION_NTAR_ID,0))</f>
        <v/>
      </c>
      <c r="H143" s="1864"/>
      <c r="I143" s="1741"/>
      <c r="J143" s="1775"/>
      <c r="K143" s="1780"/>
      <c r="L143" s="1864" t="s">
        <v>309</v>
      </c>
      <c r="M143" s="343"/>
      <c r="N143" s="336"/>
      <c r="O143" s="1626"/>
      <c r="P143" s="1626"/>
      <c r="AH143" s="1633">
        <v>0</v>
      </c>
    </row>
    <row s="1637" customFormat="1" customHeight="1" ht="18.75" hidden="1">
      <c r="A144" s="1782"/>
      <c r="B144" s="1782"/>
      <c r="C144" s="371" t="s">
        <v>1148</v>
      </c>
      <c r="D144" s="2464"/>
      <c r="E144" s="2206"/>
      <c r="F144" s="2385"/>
      <c r="G144" s="2429"/>
      <c r="H144" s="1502"/>
      <c r="I144" s="653" t="s">
        <v>1147</v>
      </c>
      <c r="J144" s="573"/>
      <c r="K144" s="1502"/>
      <c r="L144" s="216"/>
      <c r="M144" s="343"/>
      <c r="N144" s="336"/>
      <c r="O144" s="1626"/>
      <c r="P144" s="1626"/>
      <c r="AH144" s="1633">
        <v>0</v>
      </c>
    </row>
    <row s="1637" customFormat="1" customHeight="1" ht="0.75" hidden="1">
      <c r="A145" s="1782"/>
      <c r="B145" s="1782"/>
      <c r="C145" s="371" t="s">
        <v>1157</v>
      </c>
      <c r="D145" s="2464"/>
      <c r="E145" s="2206"/>
      <c r="F145" s="2385"/>
      <c r="G145" s="402"/>
      <c r="H145" s="1502"/>
      <c r="I145" s="653"/>
      <c r="J145" s="573"/>
      <c r="K145" s="1502"/>
      <c r="L145" s="216"/>
      <c r="M145" s="343"/>
      <c r="N145" s="336"/>
      <c r="O145" s="1626"/>
      <c r="P145" s="1626"/>
      <c r="AH145" s="1633">
        <v>0</v>
      </c>
    </row>
    <row s="1637" customFormat="1" customHeight="1" ht="18.75" hidden="1">
      <c r="A146" s="1782" t="s">
        <v>268</v>
      </c>
      <c r="B146" s="1782" t="s">
        <v>269</v>
      </c>
      <c r="C146" s="371"/>
      <c r="D146" s="2464"/>
      <c r="E146" s="2206"/>
      <c r="F146" s="2385" t="str">
        <f>INDEX(PT_DIFFERENTIATION_VTAR,MATCH(A146,PT_DIFFERENTIATION_VTAR_ID,0))</f>
        <v>Тариф на водоотведение</v>
      </c>
      <c r="G146" s="2429" t="str">
        <f>INDEX(PT_DIFFERENTIATION_NTAR,MATCH(B146,PT_DIFFERENTIATION_NTAR_ID,0))</f>
        <v/>
      </c>
      <c r="H146" s="1864"/>
      <c r="I146" s="1741"/>
      <c r="J146" s="1775"/>
      <c r="K146" s="1780"/>
      <c r="L146" s="1864" t="s">
        <v>309</v>
      </c>
      <c r="M146" s="343"/>
      <c r="N146" s="336"/>
      <c r="O146" s="1626"/>
      <c r="P146" s="1626"/>
      <c r="AH146" s="1633">
        <v>0</v>
      </c>
    </row>
    <row s="1637" customFormat="1" customHeight="1" ht="18.75" hidden="1">
      <c r="A147" s="1782"/>
      <c r="B147" s="1782"/>
      <c r="C147" s="371" t="s">
        <v>1148</v>
      </c>
      <c r="D147" s="2464"/>
      <c r="E147" s="2206"/>
      <c r="F147" s="2385"/>
      <c r="G147" s="2429"/>
      <c r="H147" s="1502"/>
      <c r="I147" s="653" t="s">
        <v>1147</v>
      </c>
      <c r="J147" s="573"/>
      <c r="K147" s="1502"/>
      <c r="L147" s="216"/>
      <c r="M147" s="343"/>
      <c r="N147" s="336"/>
      <c r="O147" s="1626"/>
      <c r="P147" s="1626"/>
      <c r="AH147" s="1633">
        <v>0</v>
      </c>
    </row>
    <row s="1637" customFormat="1" customHeight="1" ht="0.75" hidden="1">
      <c r="A148" s="1782"/>
      <c r="B148" s="1782"/>
      <c r="C148" s="371" t="s">
        <v>1157</v>
      </c>
      <c r="D148" s="2464"/>
      <c r="E148" s="2206"/>
      <c r="F148" s="2385"/>
      <c r="G148" s="402"/>
      <c r="H148" s="1502"/>
      <c r="I148" s="653"/>
      <c r="J148" s="573"/>
      <c r="K148" s="1502"/>
      <c r="L148" s="216"/>
      <c r="M148" s="343"/>
      <c r="N148" s="336"/>
      <c r="O148" s="1626"/>
      <c r="P148" s="1626"/>
      <c r="AH148" s="1633">
        <v>0</v>
      </c>
    </row>
    <row s="1637" customFormat="1" customHeight="1" ht="18.75" hidden="1">
      <c r="A149" s="1782" t="s">
        <v>273</v>
      </c>
      <c r="B149" s="1782" t="s">
        <v>274</v>
      </c>
      <c r="C149" s="371"/>
      <c r="D149" s="2464"/>
      <c r="E149" s="2206"/>
      <c r="F149" s="2385" t="str">
        <f>INDEX(PT_DIFFERENTIATION_VTAR,MATCH(A149,PT_DIFFERENTIATION_VTAR_ID,0))</f>
        <v>Тариф на транспортировку сточных вод</v>
      </c>
      <c r="G149" s="2429" t="str">
        <f>INDEX(PT_DIFFERENTIATION_NTAR,MATCH(B149,PT_DIFFERENTIATION_NTAR_ID,0))</f>
        <v/>
      </c>
      <c r="H149" s="1864"/>
      <c r="I149" s="1741"/>
      <c r="J149" s="1775"/>
      <c r="K149" s="1780"/>
      <c r="L149" s="1864" t="s">
        <v>309</v>
      </c>
      <c r="M149" s="343"/>
      <c r="N149" s="336"/>
      <c r="O149" s="1626"/>
      <c r="P149" s="1626"/>
      <c r="AH149" s="1633">
        <v>0</v>
      </c>
    </row>
    <row s="1637" customFormat="1" customHeight="1" ht="18.75" hidden="1">
      <c r="A150" s="1782"/>
      <c r="B150" s="1782"/>
      <c r="C150" s="371" t="s">
        <v>1148</v>
      </c>
      <c r="D150" s="2464"/>
      <c r="E150" s="2206"/>
      <c r="F150" s="2385"/>
      <c r="G150" s="2429"/>
      <c r="H150" s="1502"/>
      <c r="I150" s="653" t="s">
        <v>1147</v>
      </c>
      <c r="J150" s="573"/>
      <c r="K150" s="1502"/>
      <c r="L150" s="216"/>
      <c r="M150" s="343"/>
      <c r="N150" s="336"/>
      <c r="O150" s="1626"/>
      <c r="P150" s="1626"/>
      <c r="AH150" s="1633">
        <v>0</v>
      </c>
    </row>
    <row s="1637" customFormat="1" customHeight="1" ht="0.75" hidden="1">
      <c r="A151" s="1782"/>
      <c r="B151" s="1782"/>
      <c r="C151" s="371" t="s">
        <v>1157</v>
      </c>
      <c r="D151" s="2464"/>
      <c r="E151" s="2206"/>
      <c r="F151" s="2385"/>
      <c r="G151" s="402"/>
      <c r="H151" s="1502"/>
      <c r="I151" s="653"/>
      <c r="J151" s="573"/>
      <c r="K151" s="1502"/>
      <c r="L151" s="216"/>
      <c r="M151" s="343"/>
      <c r="N151" s="336"/>
      <c r="O151" s="1626"/>
      <c r="P151" s="1626"/>
      <c r="AH151" s="1633">
        <v>0</v>
      </c>
    </row>
    <row s="1637" customFormat="1" customHeight="1" ht="18.75" hidden="1">
      <c r="A152" s="1782" t="s">
        <v>278</v>
      </c>
      <c r="B152" s="1782" t="s">
        <v>279</v>
      </c>
      <c r="C152" s="371"/>
      <c r="D152" s="2464"/>
      <c r="E152" s="2206"/>
      <c r="F152" s="2385" t="str">
        <f>INDEX(PT_DIFFERENTIATION_VTAR,MATCH(A152,PT_DIFFERENTIATION_VTAR_ID,0))</f>
        <v>Тариф на подключение (технологическое присоединение) к централизованной системе водоотведения</v>
      </c>
      <c r="G152" s="2429" t="str">
        <f>INDEX(PT_DIFFERENTIATION_NTAR,MATCH(B152,PT_DIFFERENTIATION_NTAR_ID,0))</f>
        <v/>
      </c>
      <c r="H152" s="1864"/>
      <c r="I152" s="1741"/>
      <c r="J152" s="1775"/>
      <c r="K152" s="1780"/>
      <c r="L152" s="1864" t="s">
        <v>309</v>
      </c>
      <c r="M152" s="343"/>
      <c r="N152" s="336"/>
      <c r="O152" s="1626"/>
      <c r="P152" s="1626"/>
      <c r="AH152" s="1633">
        <v>0</v>
      </c>
    </row>
    <row s="1637" customFormat="1" customHeight="1" ht="18.75" hidden="1">
      <c r="A153" s="1782"/>
      <c r="B153" s="1782"/>
      <c r="C153" s="371" t="s">
        <v>1148</v>
      </c>
      <c r="D153" s="2464"/>
      <c r="E153" s="2206"/>
      <c r="F153" s="2385"/>
      <c r="G153" s="2429"/>
      <c r="H153" s="1502"/>
      <c r="I153" s="653" t="s">
        <v>1147</v>
      </c>
      <c r="J153" s="573"/>
      <c r="K153" s="1502"/>
      <c r="L153" s="216"/>
      <c r="M153" s="343"/>
      <c r="N153" s="336"/>
      <c r="O153" s="1626"/>
      <c r="P153" s="1626"/>
      <c r="AH153" s="1633">
        <v>0</v>
      </c>
    </row>
    <row s="1637" customFormat="1" customHeight="1" ht="1.05">
      <c r="A154" s="1782"/>
      <c r="B154" s="1782"/>
      <c r="C154" s="371" t="s">
        <v>1157</v>
      </c>
      <c r="D154" s="2464"/>
      <c r="E154" s="2206"/>
      <c r="F154" s="2385"/>
      <c r="G154" s="402"/>
      <c r="H154" s="1502"/>
      <c r="I154" s="653"/>
      <c r="J154" s="573"/>
      <c r="K154" s="1502"/>
      <c r="L154" s="216"/>
      <c r="M154" s="343"/>
      <c r="N154" s="336"/>
      <c r="O154" s="1626"/>
      <c r="P154" s="1626"/>
      <c r="AH154" s="1633">
        <v>1</v>
      </c>
    </row>
    <row customHeight="1" ht="19.95">
      <c r="A155" s="1782"/>
      <c r="B155" s="1782"/>
      <c r="D155" s="378"/>
      <c r="E155" s="149" t="s">
        <v>90</v>
      </c>
      <c r="F15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5" s="2462"/>
      <c r="H155" s="2462"/>
      <c r="I155" s="2462"/>
      <c r="J155" s="2462"/>
      <c r="K155" s="2462"/>
      <c r="L155" s="2462"/>
      <c r="M155" s="299"/>
      <c r="N155" s="336"/>
      <c r="AH155" s="376">
        <v>19</v>
      </c>
    </row>
    <row s="1637" customFormat="1" customHeight="1" ht="60.75" hidden="1">
      <c r="A156" s="1782" t="s">
        <v>155</v>
      </c>
      <c r="B156" s="1782" t="s">
        <v>156</v>
      </c>
      <c r="C156" s="371"/>
      <c r="D156" s="2464"/>
      <c r="E156" s="2206"/>
      <c r="F156" s="238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9" t="str">
        <f>INDEX(PT_DIFFERENTIATION_NTAR,MATCH(B156,PT_DIFFERENTIATION_NTAR_ID,0))</f>
        <v/>
      </c>
      <c r="H156" s="1864"/>
      <c r="I156" s="1741"/>
      <c r="J156" s="1775"/>
      <c r="K156" s="1780"/>
      <c r="L156" s="1864" t="s">
        <v>309</v>
      </c>
      <c r="M15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6"/>
      <c r="O156" s="1626"/>
      <c r="P156" s="1626"/>
      <c r="AH156" s="1633">
        <v>0</v>
      </c>
    </row>
    <row s="1637" customFormat="1" customHeight="1" ht="18.75" hidden="1">
      <c r="A157" s="1782"/>
      <c r="B157" s="1782"/>
      <c r="C157" s="371" t="s">
        <v>1148</v>
      </c>
      <c r="D157" s="2464"/>
      <c r="E157" s="2206"/>
      <c r="F157" s="2385"/>
      <c r="G157" s="2429"/>
      <c r="H157" s="1502"/>
      <c r="I157" s="653" t="s">
        <v>1147</v>
      </c>
      <c r="J157" s="573"/>
      <c r="K157" s="1502"/>
      <c r="L157" s="216"/>
      <c r="M157" s="2172"/>
      <c r="N157" s="336"/>
      <c r="O157" s="1626"/>
      <c r="P157" s="1626"/>
      <c r="AH157" s="1633">
        <v>0</v>
      </c>
    </row>
    <row s="1637" customFormat="1" customHeight="1" ht="0.75" hidden="1">
      <c r="A158" s="1782"/>
      <c r="B158" s="1782"/>
      <c r="C158" s="371" t="s">
        <v>1157</v>
      </c>
      <c r="D158" s="2464"/>
      <c r="E158" s="2206"/>
      <c r="F158" s="2385"/>
      <c r="G158" s="402"/>
      <c r="H158" s="1502"/>
      <c r="I158" s="653"/>
      <c r="J158" s="573"/>
      <c r="K158" s="1502"/>
      <c r="L158" s="216"/>
      <c r="M158" s="2172"/>
      <c r="N158" s="336"/>
      <c r="O158" s="1626"/>
      <c r="P158" s="1626"/>
      <c r="AH158" s="1633">
        <v>0</v>
      </c>
    </row>
    <row s="1637" customFormat="1" customHeight="1" ht="45" hidden="1">
      <c r="A159" s="1782" t="s">
        <v>160</v>
      </c>
      <c r="B159" s="1782" t="s">
        <v>161</v>
      </c>
      <c r="C159" s="371"/>
      <c r="D159" s="2464"/>
      <c r="E159" s="2206"/>
      <c r="F159" s="2385" t="str">
        <f>INDEX(PT_DIFFERENTIATION_VTAR,MATCH(A159,PT_DIFFERENTIATION_VTAR_ID,0))</f>
        <v/>
      </c>
      <c r="G159" s="2429" t="str">
        <f>INDEX(PT_DIFFERENTIATION_NTAR,MATCH(B159,PT_DIFFERENTIATION_NTAR_ID,0))</f>
        <v/>
      </c>
      <c r="H159" s="1864"/>
      <c r="I159" s="1741"/>
      <c r="J159" s="1775"/>
      <c r="K159" s="1780"/>
      <c r="L159" s="1864" t="s">
        <v>309</v>
      </c>
      <c r="M159" s="2173"/>
      <c r="N159" s="336"/>
      <c r="O159" s="1626"/>
      <c r="P159" s="1626"/>
      <c r="AH159" s="1633">
        <v>0</v>
      </c>
    </row>
    <row s="1637" customFormat="1" customHeight="1" ht="18.75" hidden="1">
      <c r="A160" s="1782"/>
      <c r="B160" s="1782"/>
      <c r="C160" s="371" t="s">
        <v>1148</v>
      </c>
      <c r="D160" s="2464"/>
      <c r="E160" s="2206"/>
      <c r="F160" s="2385"/>
      <c r="G160" s="2429"/>
      <c r="H160" s="1502"/>
      <c r="I160" s="653" t="s">
        <v>1147</v>
      </c>
      <c r="J160" s="573"/>
      <c r="K160" s="1502"/>
      <c r="L160" s="216"/>
      <c r="M160" s="1863"/>
      <c r="N160" s="336"/>
      <c r="O160" s="1626"/>
      <c r="P160" s="1626"/>
      <c r="AH160" s="1633">
        <v>0</v>
      </c>
    </row>
    <row s="1637" customFormat="1" customHeight="1" ht="0.75" hidden="1">
      <c r="A161" s="1782"/>
      <c r="B161" s="1782"/>
      <c r="C161" s="371" t="s">
        <v>1157</v>
      </c>
      <c r="D161" s="2464"/>
      <c r="E161" s="2206"/>
      <c r="F161" s="2385"/>
      <c r="G161" s="402"/>
      <c r="H161" s="1502"/>
      <c r="I161" s="653"/>
      <c r="J161" s="573"/>
      <c r="K161" s="1502"/>
      <c r="L161" s="216"/>
      <c r="M161" s="343"/>
      <c r="N161" s="336"/>
      <c r="O161" s="1626"/>
      <c r="P161" s="1626"/>
      <c r="AH161" s="1633">
        <v>0</v>
      </c>
    </row>
    <row s="1637" customFormat="1" customHeight="1" ht="45" hidden="1">
      <c r="A162" s="1782" t="s">
        <v>167</v>
      </c>
      <c r="B162" s="1782" t="s">
        <v>168</v>
      </c>
      <c r="C162" s="371"/>
      <c r="D162" s="2464"/>
      <c r="E162" s="2206"/>
      <c r="F162" s="2385"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9" t="str">
        <f>INDEX(PT_DIFFERENTIATION_NTAR,MATCH(B162,PT_DIFFERENTIATION_NTAR_ID,0))</f>
        <v/>
      </c>
      <c r="H162" s="1864"/>
      <c r="I162" s="1741"/>
      <c r="J162" s="1775"/>
      <c r="K162" s="1780"/>
      <c r="L162" s="1864" t="s">
        <v>309</v>
      </c>
      <c r="M162" s="343"/>
      <c r="N162" s="336"/>
      <c r="O162" s="1626"/>
      <c r="P162" s="1626"/>
      <c r="AH162" s="1633">
        <v>0</v>
      </c>
    </row>
    <row s="1637" customFormat="1" customHeight="1" ht="18.75" hidden="1">
      <c r="A163" s="1782"/>
      <c r="B163" s="1782"/>
      <c r="C163" s="371" t="s">
        <v>1148</v>
      </c>
      <c r="D163" s="2464"/>
      <c r="E163" s="2206"/>
      <c r="F163" s="2385"/>
      <c r="G163" s="2429"/>
      <c r="H163" s="1502"/>
      <c r="I163" s="653" t="s">
        <v>1147</v>
      </c>
      <c r="J163" s="573"/>
      <c r="K163" s="1502"/>
      <c r="L163" s="216"/>
      <c r="M163" s="343"/>
      <c r="N163" s="336"/>
      <c r="O163" s="1626"/>
      <c r="P163" s="1626"/>
      <c r="AH163" s="1633">
        <v>0</v>
      </c>
    </row>
    <row s="1637" customFormat="1" customHeight="1" ht="0.75" hidden="1">
      <c r="A164" s="1782"/>
      <c r="B164" s="1782"/>
      <c r="C164" s="371" t="s">
        <v>1157</v>
      </c>
      <c r="D164" s="2464"/>
      <c r="E164" s="2206"/>
      <c r="F164" s="2385"/>
      <c r="G164" s="402"/>
      <c r="H164" s="1502"/>
      <c r="I164" s="653"/>
      <c r="J164" s="573"/>
      <c r="K164" s="1502"/>
      <c r="L164" s="216"/>
      <c r="M164" s="343"/>
      <c r="N164" s="336"/>
      <c r="O164" s="1626"/>
      <c r="P164" s="1626"/>
      <c r="AH164" s="1633">
        <v>0</v>
      </c>
    </row>
    <row s="1637" customFormat="1" customHeight="1" ht="45" hidden="1">
      <c r="A165" s="1782" t="s">
        <v>173</v>
      </c>
      <c r="B165" s="1782" t="s">
        <v>174</v>
      </c>
      <c r="C165" s="371"/>
      <c r="D165" s="2464"/>
      <c r="E165" s="2206"/>
      <c r="F165" s="2385"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9" t="str">
        <f>INDEX(PT_DIFFERENTIATION_NTAR,MATCH(B165,PT_DIFFERENTIATION_NTAR_ID,0))</f>
        <v/>
      </c>
      <c r="H165" s="1864"/>
      <c r="I165" s="1741"/>
      <c r="J165" s="1775"/>
      <c r="K165" s="1780"/>
      <c r="L165" s="1864" t="s">
        <v>309</v>
      </c>
      <c r="M165" s="343"/>
      <c r="N165" s="336"/>
      <c r="O165" s="1626"/>
      <c r="P165" s="1626"/>
      <c r="AH165" s="1633">
        <v>0</v>
      </c>
    </row>
    <row s="1637" customFormat="1" customHeight="1" ht="18.75" hidden="1">
      <c r="A166" s="1782"/>
      <c r="B166" s="1782"/>
      <c r="C166" s="371" t="s">
        <v>1148</v>
      </c>
      <c r="D166" s="2464"/>
      <c r="E166" s="2206"/>
      <c r="F166" s="2385"/>
      <c r="G166" s="2429"/>
      <c r="H166" s="1502"/>
      <c r="I166" s="653" t="s">
        <v>1147</v>
      </c>
      <c r="J166" s="573"/>
      <c r="K166" s="1502"/>
      <c r="L166" s="216"/>
      <c r="M166" s="343"/>
      <c r="N166" s="336"/>
      <c r="O166" s="1626"/>
      <c r="P166" s="1626"/>
      <c r="AH166" s="1633">
        <v>0</v>
      </c>
    </row>
    <row s="1637" customFormat="1" customHeight="1" ht="0.75" hidden="1">
      <c r="A167" s="1782"/>
      <c r="B167" s="1782"/>
      <c r="C167" s="371" t="s">
        <v>1157</v>
      </c>
      <c r="D167" s="2464"/>
      <c r="E167" s="2206"/>
      <c r="F167" s="2385"/>
      <c r="G167" s="402"/>
      <c r="H167" s="1502"/>
      <c r="I167" s="653"/>
      <c r="J167" s="573"/>
      <c r="K167" s="1502"/>
      <c r="L167" s="216"/>
      <c r="M167" s="343"/>
      <c r="N167" s="336"/>
      <c r="O167" s="1626"/>
      <c r="P167" s="1626"/>
      <c r="AH167" s="1633">
        <v>0</v>
      </c>
    </row>
    <row s="1637" customFormat="1" customHeight="1" ht="18.75" hidden="1">
      <c r="A168" s="1782" t="s">
        <v>179</v>
      </c>
      <c r="B168" s="1782" t="s">
        <v>180</v>
      </c>
      <c r="C168" s="371"/>
      <c r="D168" s="2464"/>
      <c r="E168" s="2206"/>
      <c r="F168" s="2385" t="str">
        <f>INDEX(PT_DIFFERENTIATION_VTAR,MATCH(A168,PT_DIFFERENTIATION_VTAR_ID,0))</f>
        <v>Тарифы на услуги по передаче тепловой энергии</v>
      </c>
      <c r="G168" s="2429" t="str">
        <f>INDEX(PT_DIFFERENTIATION_NTAR,MATCH(B168,PT_DIFFERENTIATION_NTAR_ID,0))</f>
        <v/>
      </c>
      <c r="H168" s="1864"/>
      <c r="I168" s="1741"/>
      <c r="J168" s="1775"/>
      <c r="K168" s="1780"/>
      <c r="L168" s="1864" t="s">
        <v>309</v>
      </c>
      <c r="M168" s="343"/>
      <c r="N168" s="336"/>
      <c r="O168" s="1626"/>
      <c r="P168" s="1626"/>
      <c r="AH168" s="1633">
        <v>0</v>
      </c>
    </row>
    <row s="1637" customFormat="1" customHeight="1" ht="18.75" hidden="1">
      <c r="A169" s="1782"/>
      <c r="B169" s="1782"/>
      <c r="C169" s="371" t="s">
        <v>1148</v>
      </c>
      <c r="D169" s="2464"/>
      <c r="E169" s="2206"/>
      <c r="F169" s="2385"/>
      <c r="G169" s="2429"/>
      <c r="H169" s="1502"/>
      <c r="I169" s="653" t="s">
        <v>1147</v>
      </c>
      <c r="J169" s="573"/>
      <c r="K169" s="1502"/>
      <c r="L169" s="216"/>
      <c r="M169" s="343"/>
      <c r="N169" s="336"/>
      <c r="O169" s="1626"/>
      <c r="P169" s="1626"/>
      <c r="AH169" s="1633">
        <v>0</v>
      </c>
    </row>
    <row s="1637" customFormat="1" customHeight="1" ht="0.75" hidden="1">
      <c r="A170" s="1782"/>
      <c r="B170" s="1782"/>
      <c r="C170" s="371" t="s">
        <v>1157</v>
      </c>
      <c r="D170" s="2464"/>
      <c r="E170" s="2206"/>
      <c r="F170" s="2385"/>
      <c r="G170" s="402"/>
      <c r="H170" s="1502"/>
      <c r="I170" s="653"/>
      <c r="J170" s="573"/>
      <c r="K170" s="1502"/>
      <c r="L170" s="216"/>
      <c r="M170" s="343"/>
      <c r="N170" s="336"/>
      <c r="O170" s="1626"/>
      <c r="P170" s="1626"/>
      <c r="AH170" s="1633">
        <v>0</v>
      </c>
    </row>
    <row s="1637" customFormat="1" customHeight="1" ht="18.75" hidden="1">
      <c r="A171" s="1782" t="s">
        <v>185</v>
      </c>
      <c r="B171" s="1782" t="s">
        <v>186</v>
      </c>
      <c r="C171" s="371"/>
      <c r="D171" s="2464"/>
      <c r="E171" s="2206"/>
      <c r="F171" s="2385" t="str">
        <f>INDEX(PT_DIFFERENTIATION_VTAR,MATCH(A171,PT_DIFFERENTIATION_VTAR_ID,0))</f>
        <v>Тарифы на услуги по передаче теплоносителя</v>
      </c>
      <c r="G171" s="2429" t="str">
        <f>INDEX(PT_DIFFERENTIATION_NTAR,MATCH(B171,PT_DIFFERENTIATION_NTAR_ID,0))</f>
        <v/>
      </c>
      <c r="H171" s="1864"/>
      <c r="I171" s="1741"/>
      <c r="J171" s="1775"/>
      <c r="K171" s="1780"/>
      <c r="L171" s="1864" t="s">
        <v>309</v>
      </c>
      <c r="M171" s="343"/>
      <c r="N171" s="336"/>
      <c r="O171" s="1626"/>
      <c r="P171" s="1626"/>
      <c r="AH171" s="1633">
        <v>0</v>
      </c>
    </row>
    <row s="1637" customFormat="1" customHeight="1" ht="18.75" hidden="1">
      <c r="A172" s="1782"/>
      <c r="B172" s="1782"/>
      <c r="C172" s="371" t="s">
        <v>1148</v>
      </c>
      <c r="D172" s="2464"/>
      <c r="E172" s="2206"/>
      <c r="F172" s="2385"/>
      <c r="G172" s="2429"/>
      <c r="H172" s="1502"/>
      <c r="I172" s="653" t="s">
        <v>1147</v>
      </c>
      <c r="J172" s="573"/>
      <c r="K172" s="1502"/>
      <c r="L172" s="216"/>
      <c r="M172" s="343"/>
      <c r="N172" s="336"/>
      <c r="O172" s="1626"/>
      <c r="P172" s="1626"/>
      <c r="AH172" s="1633">
        <v>0</v>
      </c>
    </row>
    <row s="1637" customFormat="1" customHeight="1" ht="0.75" hidden="1">
      <c r="A173" s="1782"/>
      <c r="B173" s="1782"/>
      <c r="C173" s="371" t="s">
        <v>1157</v>
      </c>
      <c r="D173" s="2464"/>
      <c r="E173" s="2206"/>
      <c r="F173" s="2385"/>
      <c r="G173" s="402"/>
      <c r="H173" s="1502"/>
      <c r="I173" s="653"/>
      <c r="J173" s="573"/>
      <c r="K173" s="1502"/>
      <c r="L173" s="216"/>
      <c r="M173" s="343"/>
      <c r="N173" s="336"/>
      <c r="O173" s="1626"/>
      <c r="P173" s="1626"/>
      <c r="AH173" s="1633">
        <v>0</v>
      </c>
    </row>
    <row s="1637" customFormat="1" customHeight="1" ht="18.75" hidden="1">
      <c r="A174" s="1782" t="s">
        <v>191</v>
      </c>
      <c r="B174" s="1782" t="s">
        <v>192</v>
      </c>
      <c r="C174" s="371"/>
      <c r="D174" s="2464"/>
      <c r="E174" s="2206"/>
      <c r="F174" s="2385"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9" t="str">
        <f>INDEX(PT_DIFFERENTIATION_NTAR,MATCH(B174,PT_DIFFERENTIATION_NTAR_ID,0))</f>
        <v/>
      </c>
      <c r="H174" s="1864"/>
      <c r="I174" s="1741"/>
      <c r="J174" s="1775"/>
      <c r="K174" s="1780"/>
      <c r="L174" s="1864" t="s">
        <v>309</v>
      </c>
      <c r="M174" s="343"/>
      <c r="N174" s="336"/>
      <c r="O174" s="1626"/>
      <c r="P174" s="1626"/>
      <c r="AH174" s="1633">
        <v>0</v>
      </c>
    </row>
    <row s="1637" customFormat="1" customHeight="1" ht="18.75" hidden="1">
      <c r="A175" s="1782"/>
      <c r="B175" s="1782"/>
      <c r="C175" s="371" t="s">
        <v>1148</v>
      </c>
      <c r="D175" s="2464"/>
      <c r="E175" s="2206"/>
      <c r="F175" s="2385"/>
      <c r="G175" s="2429"/>
      <c r="H175" s="1502"/>
      <c r="I175" s="653" t="s">
        <v>1147</v>
      </c>
      <c r="J175" s="573"/>
      <c r="K175" s="1502"/>
      <c r="L175" s="216"/>
      <c r="M175" s="343"/>
      <c r="N175" s="336"/>
      <c r="O175" s="1626"/>
      <c r="P175" s="1626"/>
      <c r="AH175" s="1633">
        <v>0</v>
      </c>
    </row>
    <row s="1637" customFormat="1" customHeight="1" ht="0.75" hidden="1">
      <c r="A176" s="1782"/>
      <c r="B176" s="1782"/>
      <c r="C176" s="371" t="s">
        <v>1157</v>
      </c>
      <c r="D176" s="2464"/>
      <c r="E176" s="2206"/>
      <c r="F176" s="2385"/>
      <c r="G176" s="402"/>
      <c r="H176" s="1502"/>
      <c r="I176" s="653"/>
      <c r="J176" s="573"/>
      <c r="K176" s="1502"/>
      <c r="L176" s="216"/>
      <c r="M176" s="343"/>
      <c r="N176" s="336"/>
      <c r="O176" s="1626"/>
      <c r="P176" s="1626"/>
      <c r="AH176" s="1633">
        <v>0</v>
      </c>
    </row>
    <row s="1637" customFormat="1" customHeight="1" ht="18.75" hidden="1">
      <c r="A177" s="1782" t="s">
        <v>197</v>
      </c>
      <c r="B177" s="1782" t="s">
        <v>198</v>
      </c>
      <c r="C177" s="371"/>
      <c r="D177" s="2464"/>
      <c r="E177" s="2206"/>
      <c r="F177" s="2385" t="str">
        <f>INDEX(PT_DIFFERENTIATION_VTAR,MATCH(A177,PT_DIFFERENTIATION_VTAR_ID,0))</f>
        <v>Плата за подключение (технологическое присоединение) к системе теплоснабжения</v>
      </c>
      <c r="G177" s="2429" t="str">
        <f>INDEX(PT_DIFFERENTIATION_NTAR,MATCH(B177,PT_DIFFERENTIATION_NTAR_ID,0))</f>
        <v/>
      </c>
      <c r="H177" s="1864"/>
      <c r="I177" s="1741"/>
      <c r="J177" s="1775"/>
      <c r="K177" s="1780"/>
      <c r="L177" s="1864" t="s">
        <v>309</v>
      </c>
      <c r="M177" s="343"/>
      <c r="N177" s="336"/>
      <c r="O177" s="1626"/>
      <c r="P177" s="1626"/>
      <c r="AH177" s="1633">
        <v>0</v>
      </c>
    </row>
    <row s="1637" customFormat="1" customHeight="1" ht="18.75" hidden="1">
      <c r="A178" s="1782"/>
      <c r="B178" s="1782"/>
      <c r="C178" s="371" t="s">
        <v>1148</v>
      </c>
      <c r="D178" s="2464"/>
      <c r="E178" s="2206"/>
      <c r="F178" s="2385"/>
      <c r="G178" s="2429"/>
      <c r="H178" s="1502"/>
      <c r="I178" s="653" t="s">
        <v>1147</v>
      </c>
      <c r="J178" s="573"/>
      <c r="K178" s="1502"/>
      <c r="L178" s="216"/>
      <c r="M178" s="343"/>
      <c r="N178" s="336"/>
      <c r="O178" s="1626"/>
      <c r="P178" s="1626"/>
      <c r="AH178" s="1633">
        <v>0</v>
      </c>
    </row>
    <row s="1637" customFormat="1" customHeight="1" ht="0.75" hidden="1">
      <c r="A179" s="1782"/>
      <c r="B179" s="1782"/>
      <c r="C179" s="371" t="s">
        <v>1157</v>
      </c>
      <c r="D179" s="2464"/>
      <c r="E179" s="2206"/>
      <c r="F179" s="2385"/>
      <c r="G179" s="402"/>
      <c r="H179" s="1502"/>
      <c r="I179" s="653"/>
      <c r="J179" s="573"/>
      <c r="K179" s="1502"/>
      <c r="L179" s="216"/>
      <c r="M179" s="343"/>
      <c r="N179" s="336"/>
      <c r="O179" s="1626"/>
      <c r="P179" s="1626"/>
      <c r="AH179" s="1633">
        <v>0</v>
      </c>
    </row>
    <row s="1637" customFormat="1" customHeight="1" ht="18.75" hidden="1">
      <c r="A180" s="1782" t="s">
        <v>203</v>
      </c>
      <c r="B180" s="1782" t="s">
        <v>204</v>
      </c>
      <c r="C180" s="371"/>
      <c r="D180" s="2464"/>
      <c r="E180" s="2206"/>
      <c r="F180" s="2385" t="str">
        <f>INDEX(PT_DIFFERENTIATION_VTAR,MATCH(A180,PT_DIFFERENTIATION_VTAR_ID,0))</f>
        <v>Плата за подключение (технологическое присоединение) к системе теплоснабжения (индивидуальная)</v>
      </c>
      <c r="G180" s="2429" t="str">
        <f>INDEX(PT_DIFFERENTIATION_NTAR,MATCH(B180,PT_DIFFERENTIATION_NTAR_ID,0))</f>
        <v/>
      </c>
      <c r="H180" s="1991"/>
      <c r="I180" s="1741"/>
      <c r="J180" s="1775"/>
      <c r="K180" s="1780"/>
      <c r="L180" s="1991" t="s">
        <v>309</v>
      </c>
      <c r="M180" s="343"/>
      <c r="N180" s="336"/>
      <c r="O180" s="1626"/>
      <c r="P180" s="1626"/>
      <c r="AH180" s="1633">
        <v>0</v>
      </c>
    </row>
    <row s="1637" customFormat="1" customHeight="1" ht="18.75" hidden="1">
      <c r="A181" s="1782"/>
      <c r="B181" s="1782"/>
      <c r="C181" s="371" t="s">
        <v>1148</v>
      </c>
      <c r="D181" s="2464"/>
      <c r="E181" s="2206"/>
      <c r="F181" s="2385"/>
      <c r="G181" s="2429"/>
      <c r="H181" s="1502"/>
      <c r="I181" s="653" t="s">
        <v>1147</v>
      </c>
      <c r="J181" s="573"/>
      <c r="K181" s="1502"/>
      <c r="L181" s="216"/>
      <c r="M181" s="343"/>
      <c r="N181" s="336"/>
      <c r="O181" s="1626"/>
      <c r="P181" s="1626"/>
      <c r="AH181" s="1633">
        <v>0</v>
      </c>
    </row>
    <row s="1637" customFormat="1" customHeight="1" ht="0.75" hidden="1">
      <c r="A182" s="1782"/>
      <c r="B182" s="1782"/>
      <c r="C182" s="371" t="s">
        <v>1157</v>
      </c>
      <c r="D182" s="2464"/>
      <c r="E182" s="2206"/>
      <c r="F182" s="2385"/>
      <c r="G182" s="402"/>
      <c r="H182" s="1502"/>
      <c r="I182" s="653"/>
      <c r="J182" s="573"/>
      <c r="K182" s="1502"/>
      <c r="L182" s="216"/>
      <c r="M182" s="343"/>
      <c r="N182" s="336"/>
      <c r="O182" s="1626"/>
      <c r="P182" s="1626"/>
      <c r="AH182" s="1633">
        <v>0</v>
      </c>
    </row>
    <row s="1637" customFormat="1" customHeight="1" ht="18.75" hidden="1">
      <c r="A183" s="1782" t="s">
        <v>223</v>
      </c>
      <c r="B183" s="1782" t="s">
        <v>224</v>
      </c>
      <c r="C183" s="371"/>
      <c r="D183" s="2464"/>
      <c r="E183" s="2206"/>
      <c r="F183" s="2385" t="str">
        <f>INDEX(PT_DIFFERENTIATION_VTAR,MATCH(A183,PT_DIFFERENTIATION_VTAR_ID,0))</f>
        <v>Тариф на питьевую воду (питьевое водоснабжение)</v>
      </c>
      <c r="G183" s="2429" t="str">
        <f>INDEX(PT_DIFFERENTIATION_NTAR,MATCH(B183,PT_DIFFERENTIATION_NTAR_ID,0))</f>
        <v/>
      </c>
      <c r="H183" s="1864"/>
      <c r="I183" s="1741"/>
      <c r="J183" s="1775"/>
      <c r="K183" s="1780"/>
      <c r="L183" s="1864" t="s">
        <v>309</v>
      </c>
      <c r="M183" s="343"/>
      <c r="N183" s="336"/>
      <c r="O183" s="1626"/>
      <c r="P183" s="1626"/>
      <c r="AH183" s="1633">
        <v>0</v>
      </c>
    </row>
    <row s="1637" customFormat="1" customHeight="1" ht="18.75" hidden="1">
      <c r="A184" s="1782"/>
      <c r="B184" s="1782"/>
      <c r="C184" s="371" t="s">
        <v>1148</v>
      </c>
      <c r="D184" s="2464"/>
      <c r="E184" s="2206"/>
      <c r="F184" s="2385"/>
      <c r="G184" s="2429"/>
      <c r="H184" s="1502"/>
      <c r="I184" s="653" t="s">
        <v>1147</v>
      </c>
      <c r="J184" s="573"/>
      <c r="K184" s="1502"/>
      <c r="L184" s="216"/>
      <c r="M184" s="343"/>
      <c r="N184" s="336"/>
      <c r="O184" s="1626"/>
      <c r="P184" s="1626"/>
      <c r="AH184" s="1633">
        <v>0</v>
      </c>
    </row>
    <row s="1637" customFormat="1" customHeight="1" ht="0.75" hidden="1">
      <c r="A185" s="1782"/>
      <c r="B185" s="1782"/>
      <c r="C185" s="371" t="s">
        <v>1157</v>
      </c>
      <c r="D185" s="2464"/>
      <c r="E185" s="2206"/>
      <c r="F185" s="2385"/>
      <c r="G185" s="402"/>
      <c r="H185" s="1502"/>
      <c r="I185" s="653"/>
      <c r="J185" s="573"/>
      <c r="K185" s="1502"/>
      <c r="L185" s="216"/>
      <c r="M185" s="343"/>
      <c r="N185" s="336"/>
      <c r="O185" s="1626"/>
      <c r="P185" s="1626"/>
      <c r="AH185" s="1633">
        <v>0</v>
      </c>
    </row>
    <row s="1637" customFormat="1" customHeight="1" ht="18.75" hidden="1">
      <c r="A186" s="1782" t="s">
        <v>228</v>
      </c>
      <c r="B186" s="1782" t="s">
        <v>229</v>
      </c>
      <c r="C186" s="371"/>
      <c r="D186" s="2464"/>
      <c r="E186" s="2206"/>
      <c r="F186" s="2385" t="str">
        <f>INDEX(PT_DIFFERENTIATION_VTAR,MATCH(A186,PT_DIFFERENTIATION_VTAR_ID,0))</f>
        <v>Тариф на техническую воду</v>
      </c>
      <c r="G186" s="2429" t="str">
        <f>INDEX(PT_DIFFERENTIATION_NTAR,MATCH(B186,PT_DIFFERENTIATION_NTAR_ID,0))</f>
        <v/>
      </c>
      <c r="H186" s="1864"/>
      <c r="I186" s="1741"/>
      <c r="J186" s="1775"/>
      <c r="K186" s="1780"/>
      <c r="L186" s="1864" t="s">
        <v>309</v>
      </c>
      <c r="M186" s="343"/>
      <c r="N186" s="336"/>
      <c r="O186" s="1626"/>
      <c r="P186" s="1626"/>
      <c r="AH186" s="1633">
        <v>0</v>
      </c>
    </row>
    <row s="1637" customFormat="1" customHeight="1" ht="18.75" hidden="1">
      <c r="A187" s="1782"/>
      <c r="B187" s="1782"/>
      <c r="C187" s="371" t="s">
        <v>1148</v>
      </c>
      <c r="D187" s="2464"/>
      <c r="E187" s="2206"/>
      <c r="F187" s="2385"/>
      <c r="G187" s="2429"/>
      <c r="H187" s="1502"/>
      <c r="I187" s="653" t="s">
        <v>1147</v>
      </c>
      <c r="J187" s="573"/>
      <c r="K187" s="1502"/>
      <c r="L187" s="216"/>
      <c r="M187" s="343"/>
      <c r="N187" s="336"/>
      <c r="O187" s="1626"/>
      <c r="P187" s="1626"/>
      <c r="AH187" s="1633">
        <v>0</v>
      </c>
    </row>
    <row s="1637" customFormat="1" customHeight="1" ht="0.75" hidden="1">
      <c r="A188" s="1782"/>
      <c r="B188" s="1782"/>
      <c r="C188" s="371" t="s">
        <v>1157</v>
      </c>
      <c r="D188" s="2464"/>
      <c r="E188" s="2206"/>
      <c r="F188" s="2385"/>
      <c r="G188" s="402"/>
      <c r="H188" s="1502"/>
      <c r="I188" s="653"/>
      <c r="J188" s="573"/>
      <c r="K188" s="1502"/>
      <c r="L188" s="216"/>
      <c r="M188" s="343"/>
      <c r="N188" s="336"/>
      <c r="O188" s="1626"/>
      <c r="P188" s="1626"/>
      <c r="AH188" s="1633">
        <v>0</v>
      </c>
    </row>
    <row s="1637" customFormat="1" customHeight="1" ht="18.75" hidden="1">
      <c r="A189" s="1782" t="s">
        <v>233</v>
      </c>
      <c r="B189" s="1782" t="s">
        <v>234</v>
      </c>
      <c r="C189" s="371"/>
      <c r="D189" s="2464"/>
      <c r="E189" s="2206"/>
      <c r="F189" s="2385" t="str">
        <f>INDEX(PT_DIFFERENTIATION_VTAR,MATCH(A189,PT_DIFFERENTIATION_VTAR_ID,0))</f>
        <v>Тариф на транспортировку воды</v>
      </c>
      <c r="G189" s="2429" t="str">
        <f>INDEX(PT_DIFFERENTIATION_NTAR,MATCH(B189,PT_DIFFERENTIATION_NTAR_ID,0))</f>
        <v/>
      </c>
      <c r="H189" s="1864"/>
      <c r="I189" s="1741"/>
      <c r="J189" s="1775"/>
      <c r="K189" s="1780"/>
      <c r="L189" s="1864" t="s">
        <v>309</v>
      </c>
      <c r="M189" s="343"/>
      <c r="N189" s="336"/>
      <c r="O189" s="1626"/>
      <c r="P189" s="1626"/>
      <c r="AH189" s="1633">
        <v>0</v>
      </c>
    </row>
    <row s="1637" customFormat="1" customHeight="1" ht="18.75" hidden="1">
      <c r="A190" s="1782"/>
      <c r="B190" s="1782"/>
      <c r="C190" s="371" t="s">
        <v>1148</v>
      </c>
      <c r="D190" s="2464"/>
      <c r="E190" s="2206"/>
      <c r="F190" s="2385"/>
      <c r="G190" s="2429"/>
      <c r="H190" s="1502"/>
      <c r="I190" s="653" t="s">
        <v>1147</v>
      </c>
      <c r="J190" s="573"/>
      <c r="K190" s="1502"/>
      <c r="L190" s="216"/>
      <c r="M190" s="343"/>
      <c r="N190" s="336"/>
      <c r="O190" s="1626"/>
      <c r="P190" s="1626"/>
      <c r="AH190" s="1633">
        <v>0</v>
      </c>
    </row>
    <row s="1637" customFormat="1" customHeight="1" ht="0.75" hidden="1">
      <c r="A191" s="1782"/>
      <c r="B191" s="1782"/>
      <c r="C191" s="371" t="s">
        <v>1157</v>
      </c>
      <c r="D191" s="2464"/>
      <c r="E191" s="2206"/>
      <c r="F191" s="2385"/>
      <c r="G191" s="402"/>
      <c r="H191" s="1502"/>
      <c r="I191" s="653"/>
      <c r="J191" s="573"/>
      <c r="K191" s="1502"/>
      <c r="L191" s="216"/>
      <c r="M191" s="343"/>
      <c r="N191" s="336"/>
      <c r="O191" s="1626"/>
      <c r="P191" s="1626"/>
      <c r="AH191" s="1633">
        <v>0</v>
      </c>
    </row>
    <row s="1637" customFormat="1" customHeight="1" ht="18.75" hidden="1">
      <c r="A192" s="1782" t="s">
        <v>238</v>
      </c>
      <c r="B192" s="1782" t="s">
        <v>239</v>
      </c>
      <c r="C192" s="371"/>
      <c r="D192" s="2464"/>
      <c r="E192" s="2206"/>
      <c r="F192" s="2385" t="str">
        <f>INDEX(PT_DIFFERENTIATION_VTAR,MATCH(A192,PT_DIFFERENTIATION_VTAR_ID,0))</f>
        <v>Тариф на подвоз воды</v>
      </c>
      <c r="G192" s="2429" t="str">
        <f>INDEX(PT_DIFFERENTIATION_NTAR,MATCH(B192,PT_DIFFERENTIATION_NTAR_ID,0))</f>
        <v/>
      </c>
      <c r="H192" s="1864"/>
      <c r="I192" s="1741"/>
      <c r="J192" s="1775"/>
      <c r="K192" s="1780"/>
      <c r="L192" s="1864" t="s">
        <v>309</v>
      </c>
      <c r="M192" s="343"/>
      <c r="N192" s="336"/>
      <c r="O192" s="1626"/>
      <c r="P192" s="1626"/>
      <c r="AH192" s="1633">
        <v>0</v>
      </c>
    </row>
    <row s="1637" customFormat="1" customHeight="1" ht="18.75" hidden="1">
      <c r="A193" s="1782"/>
      <c r="B193" s="1782"/>
      <c r="C193" s="371" t="s">
        <v>1148</v>
      </c>
      <c r="D193" s="2464"/>
      <c r="E193" s="2206"/>
      <c r="F193" s="2385"/>
      <c r="G193" s="2429"/>
      <c r="H193" s="1502"/>
      <c r="I193" s="653" t="s">
        <v>1147</v>
      </c>
      <c r="J193" s="573"/>
      <c r="K193" s="1502"/>
      <c r="L193" s="216"/>
      <c r="M193" s="343"/>
      <c r="N193" s="336"/>
      <c r="O193" s="1626"/>
      <c r="P193" s="1626"/>
      <c r="AH193" s="1633">
        <v>0</v>
      </c>
    </row>
    <row s="1637" customFormat="1" customHeight="1" ht="0.75" hidden="1">
      <c r="A194" s="1782"/>
      <c r="B194" s="1782"/>
      <c r="C194" s="371" t="s">
        <v>1157</v>
      </c>
      <c r="D194" s="2464"/>
      <c r="E194" s="2206"/>
      <c r="F194" s="2385"/>
      <c r="G194" s="402"/>
      <c r="H194" s="1502"/>
      <c r="I194" s="653"/>
      <c r="J194" s="573"/>
      <c r="K194" s="1502"/>
      <c r="L194" s="216"/>
      <c r="M194" s="343"/>
      <c r="N194" s="336"/>
      <c r="O194" s="1626"/>
      <c r="P194" s="1626"/>
      <c r="AH194" s="1633">
        <v>0</v>
      </c>
    </row>
    <row s="1637" customFormat="1" customHeight="1" ht="18.75" hidden="1">
      <c r="A195" s="1782" t="s">
        <v>243</v>
      </c>
      <c r="B195" s="1782" t="s">
        <v>244</v>
      </c>
      <c r="C195" s="371"/>
      <c r="D195" s="2464"/>
      <c r="E195" s="2206"/>
      <c r="F195" s="2385"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9" t="str">
        <f>INDEX(PT_DIFFERENTIATION_NTAR,MATCH(B195,PT_DIFFERENTIATION_NTAR_ID,0))</f>
        <v/>
      </c>
      <c r="H195" s="1864"/>
      <c r="I195" s="1741"/>
      <c r="J195" s="1775"/>
      <c r="K195" s="1780"/>
      <c r="L195" s="1864" t="s">
        <v>309</v>
      </c>
      <c r="M195" s="343"/>
      <c r="N195" s="336"/>
      <c r="O195" s="1626"/>
      <c r="P195" s="1626"/>
      <c r="AH195" s="1633">
        <v>0</v>
      </c>
    </row>
    <row s="1637" customFormat="1" customHeight="1" ht="18.75" hidden="1">
      <c r="A196" s="1782"/>
      <c r="B196" s="1782"/>
      <c r="C196" s="371" t="s">
        <v>1148</v>
      </c>
      <c r="D196" s="2464"/>
      <c r="E196" s="2206"/>
      <c r="F196" s="2385"/>
      <c r="G196" s="2429"/>
      <c r="H196" s="1502"/>
      <c r="I196" s="653" t="s">
        <v>1147</v>
      </c>
      <c r="J196" s="573"/>
      <c r="K196" s="1502"/>
      <c r="L196" s="216"/>
      <c r="M196" s="343"/>
      <c r="N196" s="336"/>
      <c r="O196" s="1626"/>
      <c r="P196" s="1626"/>
      <c r="AH196" s="1633">
        <v>0</v>
      </c>
    </row>
    <row s="1637" customFormat="1" customHeight="1" ht="0.75" hidden="1">
      <c r="A197" s="1782"/>
      <c r="B197" s="1782"/>
      <c r="C197" s="371" t="s">
        <v>1157</v>
      </c>
      <c r="D197" s="2464"/>
      <c r="E197" s="2206"/>
      <c r="F197" s="2385"/>
      <c r="G197" s="402"/>
      <c r="H197" s="1502"/>
      <c r="I197" s="653"/>
      <c r="J197" s="573"/>
      <c r="K197" s="1502"/>
      <c r="L197" s="216"/>
      <c r="M197" s="343"/>
      <c r="N197" s="336"/>
      <c r="O197" s="1626"/>
      <c r="P197" s="1626"/>
      <c r="AH197" s="1633">
        <v>0</v>
      </c>
    </row>
    <row s="1637" customFormat="1" customHeight="1" ht="18.75">
      <c r="A198" s="1782" t="s">
        <v>250</v>
      </c>
      <c r="B198" s="1782" t="s">
        <v>251</v>
      </c>
      <c r="C198" s="371"/>
      <c r="D198" s="2464"/>
      <c r="E198" s="2206"/>
      <c r="F198" s="2385" t="str">
        <f>INDEX(PT_DIFFERENTIATION_VTAR,MATCH(A198,PT_DIFFERENTIATION_VTAR_ID,0))</f>
        <v>Тариф на горячую воду (горячее водоснабжение)</v>
      </c>
      <c r="G198" s="2429" t="str">
        <f>INDEX(PT_DIFFERENTIATION_NTAR,MATCH(B198,PT_DIFFERENTIATION_NTAR_ID,0))</f>
        <v>Тариф на горячую воду (горячее водоснабжение)
</v>
      </c>
      <c r="H198" s="1864"/>
      <c r="I198" s="1741">
        <v>46023</v>
      </c>
      <c r="J198" s="1775">
        <v>46387</v>
      </c>
      <c r="K198" s="1780">
        <v>41.58</v>
      </c>
      <c r="L198" s="1864" t="s">
        <v>309</v>
      </c>
      <c r="M198" s="343"/>
      <c r="N198" s="336"/>
      <c r="O198" s="1626"/>
      <c r="P198" s="1626"/>
      <c r="AH198" s="1633">
        <v>0</v>
      </c>
    </row>
    <row s="1637" customFormat="1" customHeight="1" ht="56.25">
      <c r="A199" s="1825"/>
      <c r="B199" s="1825"/>
      <c r="C199" s="1689"/>
      <c r="D199" s="346"/>
      <c r="E199" s="1033"/>
      <c r="F199" s="1033"/>
      <c r="G199" s="1033"/>
      <c r="H199" s="2579" t="s">
        <v>532</v>
      </c>
      <c r="I199" s="1741">
        <v>46388</v>
      </c>
      <c r="J199" s="1775">
        <v>46752</v>
      </c>
      <c r="K199" s="1780">
        <v>41.58</v>
      </c>
      <c r="L199" s="2273" t="s">
        <v>309</v>
      </c>
      <c r="M199" s="2320"/>
      <c r="N199" s="620"/>
      <c r="O199" s="1626"/>
      <c r="P199" s="1626"/>
      <c r="Q199" s="1637"/>
      <c r="R199" s="1637"/>
      <c r="S199" s="1637"/>
      <c r="T199" s="1637"/>
      <c r="U199" s="1637"/>
      <c r="V199" s="1637"/>
      <c r="W199" s="1637"/>
      <c r="X199" s="1637"/>
      <c r="Y199" s="1637"/>
      <c r="Z199" s="1637"/>
      <c r="AA199" s="1637"/>
      <c r="AB199" s="1637"/>
      <c r="AC199" s="1637"/>
      <c r="AD199" s="1637"/>
      <c r="AE199" s="1637"/>
      <c r="AF199" s="1637"/>
      <c r="AG199" s="1637"/>
      <c r="AH199" s="1637">
        <v>0</v>
      </c>
    </row>
    <row s="1637" customFormat="1" customHeight="1" ht="56.25">
      <c r="A200" s="1825"/>
      <c r="B200" s="1825"/>
      <c r="C200" s="1689"/>
      <c r="D200" s="346"/>
      <c r="E200" s="1033"/>
      <c r="F200" s="1033"/>
      <c r="G200" s="1033"/>
      <c r="H200" s="2579" t="s">
        <v>532</v>
      </c>
      <c r="I200" s="1741">
        <v>46753</v>
      </c>
      <c r="J200" s="1775">
        <v>47118</v>
      </c>
      <c r="K200" s="1780">
        <v>41.58</v>
      </c>
      <c r="L200" s="2273" t="s">
        <v>309</v>
      </c>
      <c r="M200" s="2320"/>
      <c r="N200" s="620"/>
      <c r="O200" s="1626"/>
      <c r="P200" s="1626"/>
      <c r="Q200" s="1637"/>
      <c r="R200" s="1637"/>
      <c r="S200" s="1637"/>
      <c r="T200" s="1637"/>
      <c r="U200" s="1637"/>
      <c r="V200" s="1637"/>
      <c r="W200" s="1637"/>
      <c r="X200" s="1637"/>
      <c r="Y200" s="1637"/>
      <c r="Z200" s="1637"/>
      <c r="AA200" s="1637"/>
      <c r="AB200" s="1637"/>
      <c r="AC200" s="1637"/>
      <c r="AD200" s="1637"/>
      <c r="AE200" s="1637"/>
      <c r="AF200" s="1637"/>
      <c r="AG200" s="1637"/>
      <c r="AH200" s="1637">
        <v>0</v>
      </c>
    </row>
    <row s="1637" customFormat="1" customHeight="1" ht="56.25">
      <c r="A201" s="1825"/>
      <c r="B201" s="1825"/>
      <c r="C201" s="1689"/>
      <c r="D201" s="346"/>
      <c r="E201" s="1033"/>
      <c r="F201" s="1033"/>
      <c r="G201" s="1033"/>
      <c r="H201" s="2579" t="s">
        <v>532</v>
      </c>
      <c r="I201" s="1741">
        <v>47119</v>
      </c>
      <c r="J201" s="1775">
        <v>47483</v>
      </c>
      <c r="K201" s="1780">
        <v>41.58</v>
      </c>
      <c r="L201" s="2273" t="s">
        <v>309</v>
      </c>
      <c r="M201" s="2320"/>
      <c r="N201" s="620"/>
      <c r="O201" s="1626"/>
      <c r="P201" s="1626"/>
      <c r="Q201" s="1637"/>
      <c r="R201" s="1637"/>
      <c r="S201" s="1637"/>
      <c r="T201" s="1637"/>
      <c r="U201" s="1637"/>
      <c r="V201" s="1637"/>
      <c r="W201" s="1637"/>
      <c r="X201" s="1637"/>
      <c r="Y201" s="1637"/>
      <c r="Z201" s="1637"/>
      <c r="AA201" s="1637"/>
      <c r="AB201" s="1637"/>
      <c r="AC201" s="1637"/>
      <c r="AD201" s="1637"/>
      <c r="AE201" s="1637"/>
      <c r="AF201" s="1637"/>
      <c r="AG201" s="1637"/>
      <c r="AH201" s="1637">
        <v>0</v>
      </c>
    </row>
    <row s="1637" customFormat="1" customHeight="1" ht="56.25">
      <c r="A202" s="1825"/>
      <c r="B202" s="1825"/>
      <c r="C202" s="1689"/>
      <c r="D202" s="346"/>
      <c r="E202" s="1033"/>
      <c r="F202" s="1033"/>
      <c r="G202" s="1033"/>
      <c r="H202" s="2579" t="s">
        <v>532</v>
      </c>
      <c r="I202" s="1741">
        <v>47484</v>
      </c>
      <c r="J202" s="1775">
        <v>47848</v>
      </c>
      <c r="K202" s="1780">
        <v>41.58</v>
      </c>
      <c r="L202" s="2273" t="s">
        <v>309</v>
      </c>
      <c r="M202" s="2320"/>
      <c r="N202" s="620"/>
      <c r="O202" s="1626"/>
      <c r="P202" s="1626"/>
      <c r="Q202" s="1637"/>
      <c r="R202" s="1637"/>
      <c r="S202" s="1637"/>
      <c r="T202" s="1637"/>
      <c r="U202" s="1637"/>
      <c r="V202" s="1637"/>
      <c r="W202" s="1637"/>
      <c r="X202" s="1637"/>
      <c r="Y202" s="1637"/>
      <c r="Z202" s="1637"/>
      <c r="AA202" s="1637"/>
      <c r="AB202" s="1637"/>
      <c r="AC202" s="1637"/>
      <c r="AD202" s="1637"/>
      <c r="AE202" s="1637"/>
      <c r="AF202" s="1637"/>
      <c r="AG202" s="1637"/>
      <c r="AH202" s="1637">
        <v>0</v>
      </c>
    </row>
    <row s="1637" customFormat="1" customHeight="1" ht="18.75">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258</v>
      </c>
      <c r="B205" s="1782" t="s">
        <v>259</v>
      </c>
      <c r="C205" s="371"/>
      <c r="D205" s="2464"/>
      <c r="E205" s="2206"/>
      <c r="F205" s="2385" t="str">
        <f>INDEX(PT_DIFFERENTIATION_VTAR,MATCH(A205,PT_DIFFERENTIATION_VTAR_ID,0))</f>
        <v>Тариф на транспортировку горячей воды</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0.75" hidden="1">
      <c r="A207" s="1782"/>
      <c r="B207" s="1782"/>
      <c r="C207" s="371" t="s">
        <v>1157</v>
      </c>
      <c r="D207" s="2464"/>
      <c r="E207" s="2206"/>
      <c r="F207" s="2385"/>
      <c r="G207" s="402"/>
      <c r="H207" s="1502"/>
      <c r="I207" s="653"/>
      <c r="J207" s="573"/>
      <c r="K207" s="1502"/>
      <c r="L207" s="216"/>
      <c r="M207" s="343"/>
      <c r="N207" s="336"/>
      <c r="O207" s="1626"/>
      <c r="P207" s="1626"/>
      <c r="AH207" s="1633">
        <v>0</v>
      </c>
    </row>
    <row s="1637" customFormat="1" customHeight="1" ht="18.75" hidden="1">
      <c r="A208" s="1782" t="s">
        <v>263</v>
      </c>
      <c r="B208" s="1782" t="s">
        <v>264</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9" t="str">
        <f>INDEX(PT_DIFFERENTIATION_NTAR,MATCH(B208,PT_DIFFERENTIATION_NTAR_ID,0))</f>
        <v/>
      </c>
      <c r="H208" s="1864"/>
      <c r="I208" s="1741"/>
      <c r="J208" s="1775"/>
      <c r="K208" s="1780"/>
      <c r="L208" s="1864" t="s">
        <v>309</v>
      </c>
      <c r="M208" s="343"/>
      <c r="N208" s="336"/>
      <c r="O208" s="1626"/>
      <c r="P208" s="1626"/>
      <c r="AH208" s="1633">
        <v>0</v>
      </c>
    </row>
    <row s="1637" customFormat="1" customHeight="1" ht="18.75" hidden="1">
      <c r="A209" s="1782"/>
      <c r="B209" s="1782"/>
      <c r="C209" s="371" t="s">
        <v>1148</v>
      </c>
      <c r="D209" s="2464"/>
      <c r="E209" s="2206"/>
      <c r="F209" s="2385"/>
      <c r="G209" s="2429"/>
      <c r="H209" s="1502"/>
      <c r="I209" s="653" t="s">
        <v>1147</v>
      </c>
      <c r="J209" s="573"/>
      <c r="K209" s="1502"/>
      <c r="L209" s="216"/>
      <c r="M209" s="343"/>
      <c r="N209" s="336"/>
      <c r="O209" s="1626"/>
      <c r="P209" s="1626"/>
      <c r="AH209" s="1633">
        <v>0</v>
      </c>
    </row>
    <row s="1637" customFormat="1" customHeight="1" ht="0.75" hidden="1">
      <c r="A210" s="1782"/>
      <c r="B210" s="1782"/>
      <c r="C210" s="371" t="s">
        <v>1157</v>
      </c>
      <c r="D210" s="2464"/>
      <c r="E210" s="2206"/>
      <c r="F210" s="2385"/>
      <c r="G210" s="402"/>
      <c r="H210" s="1502"/>
      <c r="I210" s="653"/>
      <c r="J210" s="573"/>
      <c r="K210" s="1502"/>
      <c r="L210" s="216"/>
      <c r="M210" s="343"/>
      <c r="N210" s="336"/>
      <c r="O210" s="1626"/>
      <c r="P210" s="1626"/>
      <c r="AH210" s="1633">
        <v>0</v>
      </c>
    </row>
    <row s="1637" customFormat="1" customHeight="1" ht="18.75" hidden="1">
      <c r="A211" s="1782" t="s">
        <v>268</v>
      </c>
      <c r="B211" s="1782" t="s">
        <v>269</v>
      </c>
      <c r="C211" s="371"/>
      <c r="D211" s="2464"/>
      <c r="E211" s="2206"/>
      <c r="F211" s="2385" t="str">
        <f>INDEX(PT_DIFFERENTIATION_VTAR,MATCH(A211,PT_DIFFERENTIATION_VTAR_ID,0))</f>
        <v>Тариф на водоотведение</v>
      </c>
      <c r="G211" s="2429" t="str">
        <f>INDEX(PT_DIFFERENTIATION_NTAR,MATCH(B211,PT_DIFFERENTIATION_NTAR_ID,0))</f>
        <v/>
      </c>
      <c r="H211" s="1864"/>
      <c r="I211" s="1741"/>
      <c r="J211" s="1775"/>
      <c r="K211" s="1780"/>
      <c r="L211" s="1864" t="s">
        <v>309</v>
      </c>
      <c r="M211" s="343"/>
      <c r="N211" s="336"/>
      <c r="O211" s="1626"/>
      <c r="P211" s="1626"/>
      <c r="AH211" s="1633">
        <v>0</v>
      </c>
    </row>
    <row s="1637" customFormat="1" customHeight="1" ht="18.75" hidden="1">
      <c r="A212" s="1782"/>
      <c r="B212" s="1782"/>
      <c r="C212" s="371" t="s">
        <v>1148</v>
      </c>
      <c r="D212" s="2464"/>
      <c r="E212" s="2206"/>
      <c r="F212" s="2385"/>
      <c r="G212" s="2429"/>
      <c r="H212" s="1502"/>
      <c r="I212" s="653" t="s">
        <v>1147</v>
      </c>
      <c r="J212" s="573"/>
      <c r="K212" s="1502"/>
      <c r="L212" s="216"/>
      <c r="M212" s="343"/>
      <c r="N212" s="336"/>
      <c r="O212" s="1626"/>
      <c r="P212" s="1626"/>
      <c r="AH212" s="1633">
        <v>0</v>
      </c>
    </row>
    <row s="1637" customFormat="1" customHeight="1" ht="0.75" hidden="1">
      <c r="A213" s="1782"/>
      <c r="B213" s="1782"/>
      <c r="C213" s="371" t="s">
        <v>1157</v>
      </c>
      <c r="D213" s="2464"/>
      <c r="E213" s="2206"/>
      <c r="F213" s="2385"/>
      <c r="G213" s="402"/>
      <c r="H213" s="1502"/>
      <c r="I213" s="653"/>
      <c r="J213" s="573"/>
      <c r="K213" s="1502"/>
      <c r="L213" s="216"/>
      <c r="M213" s="343"/>
      <c r="N213" s="336"/>
      <c r="O213" s="1626"/>
      <c r="P213" s="1626"/>
      <c r="AH213" s="1633">
        <v>0</v>
      </c>
    </row>
    <row s="1637" customFormat="1" customHeight="1" ht="18.75" hidden="1">
      <c r="A214" s="1782" t="s">
        <v>273</v>
      </c>
      <c r="B214" s="1782" t="s">
        <v>274</v>
      </c>
      <c r="C214" s="371"/>
      <c r="D214" s="2464"/>
      <c r="E214" s="2206"/>
      <c r="F214" s="2385" t="str">
        <f>INDEX(PT_DIFFERENTIATION_VTAR,MATCH(A214,PT_DIFFERENTIATION_VTAR_ID,0))</f>
        <v>Тариф на транспортировку сточных вод</v>
      </c>
      <c r="G214" s="2429" t="str">
        <f>INDEX(PT_DIFFERENTIATION_NTAR,MATCH(B214,PT_DIFFERENTIATION_NTAR_ID,0))</f>
        <v/>
      </c>
      <c r="H214" s="1864"/>
      <c r="I214" s="1741"/>
      <c r="J214" s="1775"/>
      <c r="K214" s="1780"/>
      <c r="L214" s="1864" t="s">
        <v>309</v>
      </c>
      <c r="M214" s="343"/>
      <c r="N214" s="336"/>
      <c r="O214" s="1626"/>
      <c r="P214" s="1626"/>
      <c r="AH214" s="1633">
        <v>0</v>
      </c>
    </row>
    <row s="1637" customFormat="1" customHeight="1" ht="18.75" hidden="1">
      <c r="A215" s="1782"/>
      <c r="B215" s="1782"/>
      <c r="C215" s="371" t="s">
        <v>1148</v>
      </c>
      <c r="D215" s="2464"/>
      <c r="E215" s="2206"/>
      <c r="F215" s="2385"/>
      <c r="G215" s="2429"/>
      <c r="H215" s="1502"/>
      <c r="I215" s="653" t="s">
        <v>1147</v>
      </c>
      <c r="J215" s="573"/>
      <c r="K215" s="1502"/>
      <c r="L215" s="216"/>
      <c r="M215" s="343"/>
      <c r="N215" s="336"/>
      <c r="O215" s="1626"/>
      <c r="P215" s="1626"/>
      <c r="AH215" s="1633">
        <v>0</v>
      </c>
    </row>
    <row s="1637" customFormat="1" customHeight="1" ht="0.75" hidden="1">
      <c r="A216" s="1782"/>
      <c r="B216" s="1782"/>
      <c r="C216" s="371" t="s">
        <v>1157</v>
      </c>
      <c r="D216" s="2464"/>
      <c r="E216" s="2206"/>
      <c r="F216" s="2385"/>
      <c r="G216" s="402"/>
      <c r="H216" s="1502"/>
      <c r="I216" s="653"/>
      <c r="J216" s="573"/>
      <c r="K216" s="1502"/>
      <c r="L216" s="216"/>
      <c r="M216" s="343"/>
      <c r="N216" s="336"/>
      <c r="O216" s="1626"/>
      <c r="P216" s="1626"/>
      <c r="AH216" s="1633">
        <v>0</v>
      </c>
    </row>
    <row s="1637" customFormat="1" customHeight="1" ht="18.75" hidden="1">
      <c r="A217" s="1782" t="s">
        <v>278</v>
      </c>
      <c r="B217" s="1782" t="s">
        <v>279</v>
      </c>
      <c r="C217" s="371"/>
      <c r="D217" s="2464"/>
      <c r="E217" s="2206"/>
      <c r="F217" s="2385" t="str">
        <f>INDEX(PT_DIFFERENTIATION_VTAR,MATCH(A217,PT_DIFFERENTIATION_VTAR_ID,0))</f>
        <v>Тариф на подключение (технологическое присоединение) к централизованной системе водоотведения</v>
      </c>
      <c r="G217" s="2429" t="str">
        <f>INDEX(PT_DIFFERENTIATION_NTAR,MATCH(B217,PT_DIFFERENTIATION_NTAR_ID,0))</f>
        <v/>
      </c>
      <c r="H217" s="1864"/>
      <c r="I217" s="1741"/>
      <c r="J217" s="1775"/>
      <c r="K217" s="1780"/>
      <c r="L217" s="1864" t="s">
        <v>309</v>
      </c>
      <c r="M217" s="343"/>
      <c r="N217" s="336"/>
      <c r="O217" s="1626"/>
      <c r="P217" s="1626"/>
      <c r="AH217" s="1633">
        <v>0</v>
      </c>
    </row>
    <row s="1637" customFormat="1" customHeight="1" ht="18.75" hidden="1">
      <c r="A218" s="1782"/>
      <c r="B218" s="1782"/>
      <c r="C218" s="371" t="s">
        <v>1148</v>
      </c>
      <c r="D218" s="2464"/>
      <c r="E218" s="2206"/>
      <c r="F218" s="2385"/>
      <c r="G218" s="2429"/>
      <c r="H218" s="1502"/>
      <c r="I218" s="653" t="s">
        <v>1147</v>
      </c>
      <c r="J218" s="573"/>
      <c r="K218" s="1502"/>
      <c r="L218" s="216"/>
      <c r="M218" s="343"/>
      <c r="N218" s="336"/>
      <c r="O218" s="1626"/>
      <c r="P218" s="1626"/>
      <c r="AH218" s="1633">
        <v>0</v>
      </c>
    </row>
    <row s="1637" customFormat="1" customHeight="1" ht="1.05">
      <c r="A219" s="1782"/>
      <c r="B219" s="1782"/>
      <c r="C219" s="371" t="s">
        <v>1157</v>
      </c>
      <c r="D219" s="2464"/>
      <c r="E219" s="2206"/>
      <c r="F219" s="2385"/>
      <c r="G219" s="402"/>
      <c r="H219" s="1502"/>
      <c r="I219" s="653"/>
      <c r="J219" s="573"/>
      <c r="K219" s="1502"/>
      <c r="L219" s="216"/>
      <c r="M219" s="343"/>
      <c r="N219" s="336"/>
      <c r="O219" s="1626"/>
      <c r="P219" s="1626"/>
      <c r="AH219" s="1633">
        <v>1</v>
      </c>
    </row>
    <row customHeight="1" ht="27.299999999999997">
      <c r="A220" s="1782"/>
      <c r="B220" s="1782"/>
      <c r="D220" s="378"/>
      <c r="E220" s="149" t="s">
        <v>111</v>
      </c>
      <c r="F22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2"/>
      <c r="H220" s="2462"/>
      <c r="I220" s="2462"/>
      <c r="J220" s="2462"/>
      <c r="K220" s="2462"/>
      <c r="L220" s="2462"/>
      <c r="M220" s="299"/>
      <c r="N220" s="336"/>
      <c r="AH220" s="376">
        <v>26</v>
      </c>
    </row>
    <row s="1637" customFormat="1" customHeight="1" ht="60.75" hidden="1">
      <c r="A221" s="1782" t="s">
        <v>155</v>
      </c>
      <c r="B221" s="1782" t="s">
        <v>156</v>
      </c>
      <c r="C221" s="371"/>
      <c r="D221" s="2464"/>
      <c r="E221" s="2206"/>
      <c r="F221" s="238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9" t="str">
        <f>INDEX(PT_DIFFERENTIATION_NTAR,MATCH(B221,PT_DIFFERENTIATION_NTAR_ID,0))</f>
        <v/>
      </c>
      <c r="H221" s="1864"/>
      <c r="I221" s="1741"/>
      <c r="J221" s="1775"/>
      <c r="K221" s="1780"/>
      <c r="L221" s="1864" t="s">
        <v>309</v>
      </c>
      <c r="M22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2172"/>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2172"/>
      <c r="N223" s="336"/>
      <c r="O223" s="1626"/>
      <c r="P223" s="1626"/>
      <c r="AH223" s="1633">
        <v>0</v>
      </c>
    </row>
    <row s="1637" customFormat="1" customHeight="1" ht="45" hidden="1">
      <c r="A224" s="1782" t="s">
        <v>160</v>
      </c>
      <c r="B224" s="1782" t="s">
        <v>161</v>
      </c>
      <c r="C224" s="371"/>
      <c r="D224" s="2464"/>
      <c r="E224" s="2206"/>
      <c r="F224" s="2385" t="str">
        <f>INDEX(PT_DIFFERENTIATION_VTAR,MATCH(A224,PT_DIFFERENTIATION_VTAR_ID,0))</f>
        <v/>
      </c>
      <c r="G224" s="2429" t="str">
        <f>INDEX(PT_DIFFERENTIATION_NTAR,MATCH(B224,PT_DIFFERENTIATION_NTAR_ID,0))</f>
        <v/>
      </c>
      <c r="H224" s="1864"/>
      <c r="I224" s="1741"/>
      <c r="J224" s="1775"/>
      <c r="K224" s="1780"/>
      <c r="L224" s="1864" t="s">
        <v>309</v>
      </c>
      <c r="M224" s="217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186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45" hidden="1">
      <c r="A227" s="1782" t="s">
        <v>167</v>
      </c>
      <c r="B227" s="1782" t="s">
        <v>168</v>
      </c>
      <c r="C227" s="371"/>
      <c r="D227" s="2464"/>
      <c r="E227" s="2206"/>
      <c r="F227" s="2385"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45" hidden="1">
      <c r="A230" s="1782" t="s">
        <v>173</v>
      </c>
      <c r="B230" s="1782" t="s">
        <v>174</v>
      </c>
      <c r="C230" s="371"/>
      <c r="D230" s="2464"/>
      <c r="E230" s="2206"/>
      <c r="F230" s="2385"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179</v>
      </c>
      <c r="B233" s="1782" t="s">
        <v>180</v>
      </c>
      <c r="C233" s="371"/>
      <c r="D233" s="2464"/>
      <c r="E233" s="2206"/>
      <c r="F233" s="2385" t="str">
        <f>INDEX(PT_DIFFERENTIATION_VTAR,MATCH(A233,PT_DIFFERENTIATION_VTAR_ID,0))</f>
        <v>Тарифы на услуги по передаче тепловой энергии</v>
      </c>
      <c r="G233" s="2429" t="str">
        <f>INDEX(PT_DIFFERENTIATION_NTAR,MATCH(B233,PT_DIFFERENTIATION_NTAR_ID,0))</f>
        <v/>
      </c>
      <c r="H233" s="1864"/>
      <c r="I233" s="1741"/>
      <c r="J233" s="1775"/>
      <c r="K233" s="1780"/>
      <c r="L233" s="1864" t="s">
        <v>309</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185</v>
      </c>
      <c r="B236" s="1782" t="s">
        <v>186</v>
      </c>
      <c r="C236" s="371"/>
      <c r="D236" s="2464"/>
      <c r="E236" s="2206"/>
      <c r="F236" s="2385" t="str">
        <f>INDEX(PT_DIFFERENTIATION_VTAR,MATCH(A236,PT_DIFFERENTIATION_VTAR_ID,0))</f>
        <v>Тарифы на услуги по передаче теплоносителя</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191</v>
      </c>
      <c r="B239" s="1782" t="s">
        <v>192</v>
      </c>
      <c r="C239" s="371"/>
      <c r="D239" s="2464"/>
      <c r="E239" s="2206"/>
      <c r="F239" s="2385"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197</v>
      </c>
      <c r="B242" s="1782" t="s">
        <v>198</v>
      </c>
      <c r="C242" s="371"/>
      <c r="D242" s="2464"/>
      <c r="E242" s="2206"/>
      <c r="F242" s="2385" t="str">
        <f>INDEX(PT_DIFFERENTIATION_VTAR,MATCH(A242,PT_DIFFERENTIATION_VTAR_ID,0))</f>
        <v>Плата за подключение (технологическое присоединение) к системе теплоснабжения</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203</v>
      </c>
      <c r="B245" s="1782" t="s">
        <v>204</v>
      </c>
      <c r="C245" s="371"/>
      <c r="D245" s="2464"/>
      <c r="E245" s="2206"/>
      <c r="F245" s="2385" t="str">
        <f>INDEX(PT_DIFFERENTIATION_VTAR,MATCH(A245,PT_DIFFERENTIATION_VTAR_ID,0))</f>
        <v>Плата за подключение (технологическое присоединение) к системе теплоснабжения (индивидуальная)</v>
      </c>
      <c r="G245" s="2429" t="str">
        <f>INDEX(PT_DIFFERENTIATION_NTAR,MATCH(B245,PT_DIFFERENTIATION_NTAR_ID,0))</f>
        <v/>
      </c>
      <c r="H245" s="1991"/>
      <c r="I245" s="1741"/>
      <c r="J245" s="1775"/>
      <c r="K245" s="1780"/>
      <c r="L245" s="1991" t="s">
        <v>309</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223</v>
      </c>
      <c r="B248" s="1782" t="s">
        <v>224</v>
      </c>
      <c r="C248" s="371"/>
      <c r="D248" s="2464"/>
      <c r="E248" s="2206"/>
      <c r="F248" s="2385" t="str">
        <f>INDEX(PT_DIFFERENTIATION_VTAR,MATCH(A248,PT_DIFFERENTIATION_VTAR_ID,0))</f>
        <v>Тариф на питьевую воду (питьевое водоснабжение)</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228</v>
      </c>
      <c r="B251" s="1782" t="s">
        <v>229</v>
      </c>
      <c r="C251" s="371"/>
      <c r="D251" s="2464"/>
      <c r="E251" s="2206"/>
      <c r="F251" s="2385" t="str">
        <f>INDEX(PT_DIFFERENTIATION_VTAR,MATCH(A251,PT_DIFFERENTIATION_VTAR_ID,0))</f>
        <v>Тариф на техническую воду</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233</v>
      </c>
      <c r="B254" s="1782" t="s">
        <v>234</v>
      </c>
      <c r="C254" s="371"/>
      <c r="D254" s="2464"/>
      <c r="E254" s="2206"/>
      <c r="F254" s="2385" t="str">
        <f>INDEX(PT_DIFFERENTIATION_VTAR,MATCH(A254,PT_DIFFERENTIATION_VTAR_ID,0))</f>
        <v>Тариф на транспортировку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238</v>
      </c>
      <c r="B257" s="1782" t="s">
        <v>239</v>
      </c>
      <c r="C257" s="371"/>
      <c r="D257" s="2464"/>
      <c r="E257" s="2206"/>
      <c r="F257" s="2385" t="str">
        <f>INDEX(PT_DIFFERENTIATION_VTAR,MATCH(A257,PT_DIFFERENTIATION_VTAR_ID,0))</f>
        <v>Тариф на подвоз воды</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243</v>
      </c>
      <c r="B260" s="1782" t="s">
        <v>244</v>
      </c>
      <c r="C260" s="371"/>
      <c r="D260" s="2464"/>
      <c r="E260" s="2206"/>
      <c r="F260" s="2385"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c r="A263" s="1782" t="s">
        <v>250</v>
      </c>
      <c r="B263" s="1782" t="s">
        <v>251</v>
      </c>
      <c r="C263" s="371"/>
      <c r="D263" s="2464"/>
      <c r="E263" s="2206"/>
      <c r="F263" s="2385" t="str">
        <f>INDEX(PT_DIFFERENTIATION_VTAR,MATCH(A263,PT_DIFFERENTIATION_VTAR_ID,0))</f>
        <v>Тариф на горячую воду (горячее водоснабжение)</v>
      </c>
      <c r="G263" s="2429" t="str">
        <f>INDEX(PT_DIFFERENTIATION_NTAR,MATCH(B263,PT_DIFFERENTIATION_NTAR_ID,0))</f>
        <v>Тариф на горячую воду (горячее водоснабжение)
</v>
      </c>
      <c r="H263" s="1864"/>
      <c r="I263" s="1741">
        <v>46023</v>
      </c>
      <c r="J263" s="1775">
        <v>46387</v>
      </c>
      <c r="K263" s="1780">
        <v>0</v>
      </c>
      <c r="L263" s="1864" t="s">
        <v>309</v>
      </c>
      <c r="M263" s="343"/>
      <c r="N263" s="336"/>
      <c r="O263" s="1626"/>
      <c r="P263" s="1626"/>
      <c r="AH263" s="1633">
        <v>0</v>
      </c>
    </row>
    <row s="1637" customFormat="1" customHeight="1" ht="56.25">
      <c r="A264" s="1825"/>
      <c r="B264" s="1825"/>
      <c r="C264" s="1689"/>
      <c r="D264" s="346"/>
      <c r="E264" s="1033"/>
      <c r="F264" s="1033"/>
      <c r="G264" s="1033"/>
      <c r="H264" s="2579" t="s">
        <v>532</v>
      </c>
      <c r="I264" s="1741">
        <v>46388</v>
      </c>
      <c r="J264" s="1775">
        <v>46752</v>
      </c>
      <c r="K264" s="1780">
        <v>0</v>
      </c>
      <c r="L264" s="2273" t="s">
        <v>309</v>
      </c>
      <c r="M264" s="2320"/>
      <c r="N264" s="620"/>
      <c r="O264" s="1626"/>
      <c r="P264" s="1626"/>
      <c r="Q264" s="1637"/>
      <c r="R264" s="1637"/>
      <c r="S264" s="1637"/>
      <c r="T264" s="1637"/>
      <c r="U264" s="1637"/>
      <c r="V264" s="1637"/>
      <c r="W264" s="1637"/>
      <c r="X264" s="1637"/>
      <c r="Y264" s="1637"/>
      <c r="Z264" s="1637"/>
      <c r="AA264" s="1637"/>
      <c r="AB264" s="1637"/>
      <c r="AC264" s="1637"/>
      <c r="AD264" s="1637"/>
      <c r="AE264" s="1637"/>
      <c r="AF264" s="1637"/>
      <c r="AG264" s="1637"/>
      <c r="AH264" s="1637">
        <v>0</v>
      </c>
    </row>
    <row s="1637" customFormat="1" customHeight="1" ht="56.25">
      <c r="A265" s="1825"/>
      <c r="B265" s="1825"/>
      <c r="C265" s="1689"/>
      <c r="D265" s="346"/>
      <c r="E265" s="1033"/>
      <c r="F265" s="1033"/>
      <c r="G265" s="1033"/>
      <c r="H265" s="2579" t="s">
        <v>532</v>
      </c>
      <c r="I265" s="1741">
        <v>46753</v>
      </c>
      <c r="J265" s="1775">
        <v>47118</v>
      </c>
      <c r="K265" s="1780">
        <v>0</v>
      </c>
      <c r="L265" s="2273" t="s">
        <v>309</v>
      </c>
      <c r="M265" s="2320"/>
      <c r="N265" s="620"/>
      <c r="O265" s="1626"/>
      <c r="P265" s="1626"/>
      <c r="Q265" s="1637"/>
      <c r="R265" s="1637"/>
      <c r="S265" s="1637"/>
      <c r="T265" s="1637"/>
      <c r="U265" s="1637"/>
      <c r="V265" s="1637"/>
      <c r="W265" s="1637"/>
      <c r="X265" s="1637"/>
      <c r="Y265" s="1637"/>
      <c r="Z265" s="1637"/>
      <c r="AA265" s="1637"/>
      <c r="AB265" s="1637"/>
      <c r="AC265" s="1637"/>
      <c r="AD265" s="1637"/>
      <c r="AE265" s="1637"/>
      <c r="AF265" s="1637"/>
      <c r="AG265" s="1637"/>
      <c r="AH265" s="1637">
        <v>0</v>
      </c>
    </row>
    <row s="1637" customFormat="1" customHeight="1" ht="56.25">
      <c r="A266" s="1825"/>
      <c r="B266" s="1825"/>
      <c r="C266" s="1689"/>
      <c r="D266" s="346"/>
      <c r="E266" s="1033"/>
      <c r="F266" s="1033"/>
      <c r="G266" s="1033"/>
      <c r="H266" s="2579" t="s">
        <v>532</v>
      </c>
      <c r="I266" s="1741">
        <v>47119</v>
      </c>
      <c r="J266" s="1775">
        <v>47483</v>
      </c>
      <c r="K266" s="1780">
        <v>0</v>
      </c>
      <c r="L266" s="2273" t="s">
        <v>309</v>
      </c>
      <c r="M266" s="2320"/>
      <c r="N266" s="620"/>
      <c r="O266" s="1626"/>
      <c r="P266" s="1626"/>
      <c r="Q266" s="1637"/>
      <c r="R266" s="1637"/>
      <c r="S266" s="1637"/>
      <c r="T266" s="1637"/>
      <c r="U266" s="1637"/>
      <c r="V266" s="1637"/>
      <c r="W266" s="1637"/>
      <c r="X266" s="1637"/>
      <c r="Y266" s="1637"/>
      <c r="Z266" s="1637"/>
      <c r="AA266" s="1637"/>
      <c r="AB266" s="1637"/>
      <c r="AC266" s="1637"/>
      <c r="AD266" s="1637"/>
      <c r="AE266" s="1637"/>
      <c r="AF266" s="1637"/>
      <c r="AG266" s="1637"/>
      <c r="AH266" s="1637">
        <v>0</v>
      </c>
    </row>
    <row s="1637" customFormat="1" customHeight="1" ht="56.25">
      <c r="A267" s="1825"/>
      <c r="B267" s="1825"/>
      <c r="C267" s="1689"/>
      <c r="D267" s="346"/>
      <c r="E267" s="1033"/>
      <c r="F267" s="1033"/>
      <c r="G267" s="1033"/>
      <c r="H267" s="2579" t="s">
        <v>532</v>
      </c>
      <c r="I267" s="1741">
        <v>47484</v>
      </c>
      <c r="J267" s="1775">
        <v>47848</v>
      </c>
      <c r="K267" s="1780">
        <v>0</v>
      </c>
      <c r="L267" s="2273" t="s">
        <v>309</v>
      </c>
      <c r="M267" s="2320"/>
      <c r="N267" s="620"/>
      <c r="O267" s="1626"/>
      <c r="P267" s="1626"/>
      <c r="Q267" s="1637"/>
      <c r="R267" s="1637"/>
      <c r="S267" s="1637"/>
      <c r="T267" s="1637"/>
      <c r="U267" s="1637"/>
      <c r="V267" s="1637"/>
      <c r="W267" s="1637"/>
      <c r="X267" s="1637"/>
      <c r="Y267" s="1637"/>
      <c r="Z267" s="1637"/>
      <c r="AA267" s="1637"/>
      <c r="AB267" s="1637"/>
      <c r="AC267" s="1637"/>
      <c r="AD267" s="1637"/>
      <c r="AE267" s="1637"/>
      <c r="AF267" s="1637"/>
      <c r="AG267" s="1637"/>
      <c r="AH267" s="1637">
        <v>0</v>
      </c>
    </row>
    <row s="1637" customFormat="1" customHeight="1" ht="18.75">
      <c r="A268" s="1782"/>
      <c r="B268" s="1782"/>
      <c r="C268" s="371" t="s">
        <v>1148</v>
      </c>
      <c r="D268" s="2464"/>
      <c r="E268" s="2206"/>
      <c r="F268" s="2385"/>
      <c r="G268" s="2429"/>
      <c r="H268" s="1502"/>
      <c r="I268" s="653" t="s">
        <v>1147</v>
      </c>
      <c r="J268" s="573"/>
      <c r="K268" s="1502"/>
      <c r="L268" s="216"/>
      <c r="M268" s="343"/>
      <c r="N268" s="336"/>
      <c r="O268" s="1626"/>
      <c r="P268" s="1626"/>
      <c r="AH268" s="1633">
        <v>0</v>
      </c>
    </row>
    <row s="1637" customFormat="1" customHeight="1" ht="0.75">
      <c r="A269" s="1782"/>
      <c r="B269" s="1782"/>
      <c r="C269" s="371" t="s">
        <v>1157</v>
      </c>
      <c r="D269" s="2464"/>
      <c r="E269" s="2206"/>
      <c r="F269" s="2385"/>
      <c r="G269" s="402"/>
      <c r="H269" s="1502"/>
      <c r="I269" s="653"/>
      <c r="J269" s="573"/>
      <c r="K269" s="1502"/>
      <c r="L269" s="216"/>
      <c r="M269" s="343"/>
      <c r="N269" s="336"/>
      <c r="O269" s="1626"/>
      <c r="P269" s="1626"/>
      <c r="AH269" s="1633">
        <v>0</v>
      </c>
    </row>
    <row s="1637" customFormat="1" customHeight="1" ht="18.75" hidden="1">
      <c r="A270" s="1782" t="s">
        <v>258</v>
      </c>
      <c r="B270" s="1782" t="s">
        <v>259</v>
      </c>
      <c r="C270" s="371"/>
      <c r="D270" s="2464"/>
      <c r="E270" s="2206"/>
      <c r="F270" s="2385" t="str">
        <f>INDEX(PT_DIFFERENTIATION_VTAR,MATCH(A270,PT_DIFFERENTIATION_VTAR_ID,0))</f>
        <v>Тариф на транспортировку горячей воды</v>
      </c>
      <c r="G270" s="2429" t="str">
        <f>INDEX(PT_DIFFERENTIATION_NTAR,MATCH(B270,PT_DIFFERENTIATION_NTAR_ID,0))</f>
        <v/>
      </c>
      <c r="H270" s="1864"/>
      <c r="I270" s="1741"/>
      <c r="J270" s="1775"/>
      <c r="K270" s="1780"/>
      <c r="L270" s="1864" t="s">
        <v>309</v>
      </c>
      <c r="M270" s="343"/>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343"/>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343"/>
      <c r="N272" s="336"/>
      <c r="O272" s="1626"/>
      <c r="P272" s="1626"/>
      <c r="AH272" s="1633">
        <v>0</v>
      </c>
    </row>
    <row s="1637" customFormat="1" customHeight="1" ht="18.75" hidden="1">
      <c r="A273" s="1782" t="s">
        <v>263</v>
      </c>
      <c r="B273" s="1782" t="s">
        <v>264</v>
      </c>
      <c r="C273" s="371"/>
      <c r="D273" s="2464"/>
      <c r="E273" s="2206"/>
      <c r="F273" s="2385"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9" t="str">
        <f>INDEX(PT_DIFFERENTIATION_NTAR,MATCH(B273,PT_DIFFERENTIATION_NTAR_ID,0))</f>
        <v/>
      </c>
      <c r="H273" s="1864"/>
      <c r="I273" s="1741"/>
      <c r="J273" s="1775"/>
      <c r="K273" s="1780"/>
      <c r="L273" s="1864" t="s">
        <v>309</v>
      </c>
      <c r="M273" s="343"/>
      <c r="N273" s="336"/>
      <c r="O273" s="1626"/>
      <c r="P273" s="1626"/>
      <c r="AH273" s="1633">
        <v>0</v>
      </c>
    </row>
    <row s="1637" customFormat="1" customHeight="1" ht="18.75" hidden="1">
      <c r="A274" s="1782"/>
      <c r="B274" s="1782"/>
      <c r="C274" s="371" t="s">
        <v>1148</v>
      </c>
      <c r="D274" s="2464"/>
      <c r="E274" s="2206"/>
      <c r="F274" s="2385"/>
      <c r="G274" s="2429"/>
      <c r="H274" s="1502"/>
      <c r="I274" s="653" t="s">
        <v>1147</v>
      </c>
      <c r="J274" s="573"/>
      <c r="K274" s="1502"/>
      <c r="L274" s="216"/>
      <c r="M274" s="34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18.75" hidden="1">
      <c r="A276" s="1782" t="s">
        <v>268</v>
      </c>
      <c r="B276" s="1782" t="s">
        <v>269</v>
      </c>
      <c r="C276" s="371"/>
      <c r="D276" s="2464"/>
      <c r="E276" s="2206"/>
      <c r="F276" s="2385" t="str">
        <f>INDEX(PT_DIFFERENTIATION_VTAR,MATCH(A276,PT_DIFFERENTIATION_VTAR_ID,0))</f>
        <v>Тариф на водоотведение</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18.75" hidden="1">
      <c r="A279" s="1782" t="s">
        <v>273</v>
      </c>
      <c r="B279" s="1782" t="s">
        <v>274</v>
      </c>
      <c r="C279" s="371"/>
      <c r="D279" s="2464"/>
      <c r="E279" s="2206"/>
      <c r="F279" s="2385" t="str">
        <f>INDEX(PT_DIFFERENTIATION_VTAR,MATCH(A279,PT_DIFFERENTIATION_VTAR_ID,0))</f>
        <v>Тариф на транспортировку сточных вод</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278</v>
      </c>
      <c r="B282" s="1782" t="s">
        <v>279</v>
      </c>
      <c r="C282" s="371"/>
      <c r="D282" s="2464"/>
      <c r="E282" s="2206"/>
      <c r="F282" s="2385" t="str">
        <f>INDEX(PT_DIFFERENTIATION_VTAR,MATCH(A282,PT_DIFFERENTIATION_VTAR_ID,0))</f>
        <v>Тариф на подключение (технологическое присоединение) к централизованной системе водоотведения</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1.05">
      <c r="A284" s="1782"/>
      <c r="B284" s="1782"/>
      <c r="C284" s="371" t="s">
        <v>1157</v>
      </c>
      <c r="D284" s="2464"/>
      <c r="E284" s="2206"/>
      <c r="F284" s="2385"/>
      <c r="G284" s="402"/>
      <c r="H284" s="1502"/>
      <c r="I284" s="653"/>
      <c r="J284" s="573"/>
      <c r="K284" s="1502"/>
      <c r="L284" s="216"/>
      <c r="M284" s="343"/>
      <c r="N284" s="336"/>
      <c r="O284" s="1626"/>
      <c r="P284" s="1626"/>
      <c r="AH284" s="1633">
        <v>1</v>
      </c>
    </row>
    <row customHeight="1" ht="27.299999999999997">
      <c r="A285" s="1782"/>
      <c r="B285" s="1782"/>
      <c r="D285" s="378"/>
      <c r="E285" s="149" t="s">
        <v>91</v>
      </c>
      <c r="F28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2"/>
      <c r="H285" s="2462"/>
      <c r="I285" s="2462"/>
      <c r="J285" s="2462"/>
      <c r="K285" s="2462"/>
      <c r="L285" s="2462"/>
      <c r="M285" s="299"/>
      <c r="N285" s="336"/>
      <c r="AH285" s="376">
        <v>26</v>
      </c>
    </row>
    <row s="1637" customFormat="1" customHeight="1" ht="60.75" hidden="1">
      <c r="A286" s="1782" t="s">
        <v>155</v>
      </c>
      <c r="B286" s="1782" t="s">
        <v>156</v>
      </c>
      <c r="C286" s="371"/>
      <c r="D286" s="2464"/>
      <c r="E286" s="2206"/>
      <c r="F286" s="238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9" t="str">
        <f>INDEX(PT_DIFFERENTIATION_NTAR,MATCH(B286,PT_DIFFERENTIATION_NTAR_ID,0))</f>
        <v/>
      </c>
      <c r="H286" s="1864"/>
      <c r="I286" s="1741"/>
      <c r="J286" s="1775"/>
      <c r="K286" s="1780"/>
      <c r="L286" s="1864" t="s">
        <v>309</v>
      </c>
      <c r="M28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6"/>
      <c r="O286" s="1626"/>
      <c r="P286" s="1626"/>
      <c r="AH286" s="1633">
        <v>0</v>
      </c>
    </row>
    <row s="1637" customFormat="1" customHeight="1" ht="18.75" hidden="1">
      <c r="A287" s="1782"/>
      <c r="B287" s="1782"/>
      <c r="C287" s="371" t="s">
        <v>1148</v>
      </c>
      <c r="D287" s="2464"/>
      <c r="E287" s="2206"/>
      <c r="F287" s="2385"/>
      <c r="G287" s="2429"/>
      <c r="H287" s="1502"/>
      <c r="I287" s="653" t="s">
        <v>1147</v>
      </c>
      <c r="J287" s="573"/>
      <c r="K287" s="1502"/>
      <c r="L287" s="216"/>
      <c r="M287" s="2172"/>
      <c r="N287" s="336"/>
      <c r="O287" s="1626"/>
      <c r="P287" s="1626"/>
      <c r="AH287" s="1633">
        <v>0</v>
      </c>
    </row>
    <row s="1637" customFormat="1" customHeight="1" ht="0.75" hidden="1">
      <c r="A288" s="1782"/>
      <c r="B288" s="1782"/>
      <c r="C288" s="371" t="s">
        <v>1157</v>
      </c>
      <c r="D288" s="2464"/>
      <c r="E288" s="2206"/>
      <c r="F288" s="2385"/>
      <c r="G288" s="402"/>
      <c r="H288" s="1502"/>
      <c r="I288" s="653"/>
      <c r="J288" s="573"/>
      <c r="K288" s="1502"/>
      <c r="L288" s="216"/>
      <c r="M288" s="2172"/>
      <c r="N288" s="336"/>
      <c r="O288" s="1626"/>
      <c r="P288" s="1626"/>
      <c r="AH288" s="1633">
        <v>0</v>
      </c>
    </row>
    <row s="1637" customFormat="1" customHeight="1" ht="45" hidden="1">
      <c r="A289" s="1782" t="s">
        <v>160</v>
      </c>
      <c r="B289" s="1782" t="s">
        <v>161</v>
      </c>
      <c r="C289" s="371"/>
      <c r="D289" s="2464"/>
      <c r="E289" s="2206"/>
      <c r="F289" s="2385" t="str">
        <f>INDEX(PT_DIFFERENTIATION_VTAR,MATCH(A289,PT_DIFFERENTIATION_VTAR_ID,0))</f>
        <v/>
      </c>
      <c r="G289" s="2429" t="str">
        <f>INDEX(PT_DIFFERENTIATION_NTAR,MATCH(B289,PT_DIFFERENTIATION_NTAR_ID,0))</f>
        <v/>
      </c>
      <c r="H289" s="1864"/>
      <c r="I289" s="1741"/>
      <c r="J289" s="1775"/>
      <c r="K289" s="1780"/>
      <c r="L289" s="1864" t="s">
        <v>309</v>
      </c>
      <c r="M289" s="2173"/>
      <c r="N289" s="336"/>
      <c r="O289" s="1626"/>
      <c r="P289" s="1626"/>
      <c r="AH289" s="1633">
        <v>0</v>
      </c>
    </row>
    <row s="1637" customFormat="1" customHeight="1" ht="18.75" hidden="1">
      <c r="A290" s="1782"/>
      <c r="B290" s="1782"/>
      <c r="C290" s="371" t="s">
        <v>1148</v>
      </c>
      <c r="D290" s="2464"/>
      <c r="E290" s="2206"/>
      <c r="F290" s="2385"/>
      <c r="G290" s="2429"/>
      <c r="H290" s="1502"/>
      <c r="I290" s="653" t="s">
        <v>1147</v>
      </c>
      <c r="J290" s="573"/>
      <c r="K290" s="1502"/>
      <c r="L290" s="216"/>
      <c r="M290" s="1863"/>
      <c r="N290" s="336"/>
      <c r="O290" s="1626"/>
      <c r="P290" s="1626"/>
      <c r="AH290" s="1633">
        <v>0</v>
      </c>
    </row>
    <row s="1637" customFormat="1" customHeight="1" ht="0.75" hidden="1">
      <c r="A291" s="1782"/>
      <c r="B291" s="1782"/>
      <c r="C291" s="371" t="s">
        <v>1157</v>
      </c>
      <c r="D291" s="2464"/>
      <c r="E291" s="2206"/>
      <c r="F291" s="2385"/>
      <c r="G291" s="402"/>
      <c r="H291" s="1502"/>
      <c r="I291" s="653"/>
      <c r="J291" s="573"/>
      <c r="K291" s="1502"/>
      <c r="L291" s="216"/>
      <c r="M291" s="343"/>
      <c r="N291" s="336"/>
      <c r="O291" s="1626"/>
      <c r="P291" s="1626"/>
      <c r="AH291" s="1633">
        <v>0</v>
      </c>
    </row>
    <row s="1637" customFormat="1" customHeight="1" ht="45" hidden="1">
      <c r="A292" s="1782" t="s">
        <v>167</v>
      </c>
      <c r="B292" s="1782" t="s">
        <v>168</v>
      </c>
      <c r="C292" s="371"/>
      <c r="D292" s="2464"/>
      <c r="E292" s="2206"/>
      <c r="F292" s="2385"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9" t="str">
        <f>INDEX(PT_DIFFERENTIATION_NTAR,MATCH(B292,PT_DIFFERENTIATION_NTAR_ID,0))</f>
        <v/>
      </c>
      <c r="H292" s="1864"/>
      <c r="I292" s="1741"/>
      <c r="J292" s="1775"/>
      <c r="K292" s="1780"/>
      <c r="L292" s="1864" t="s">
        <v>309</v>
      </c>
      <c r="M292" s="343"/>
      <c r="N292" s="336"/>
      <c r="O292" s="1626"/>
      <c r="P292" s="1626"/>
      <c r="AH292" s="1633">
        <v>0</v>
      </c>
    </row>
    <row s="1637" customFormat="1" customHeight="1" ht="18.75" hidden="1">
      <c r="A293" s="1782"/>
      <c r="B293" s="1782"/>
      <c r="C293" s="371" t="s">
        <v>1148</v>
      </c>
      <c r="D293" s="2464"/>
      <c r="E293" s="2206"/>
      <c r="F293" s="2385"/>
      <c r="G293" s="2429"/>
      <c r="H293" s="1502"/>
      <c r="I293" s="653" t="s">
        <v>1147</v>
      </c>
      <c r="J293" s="573"/>
      <c r="K293" s="1502"/>
      <c r="L293" s="216"/>
      <c r="M293" s="343"/>
      <c r="N293" s="336"/>
      <c r="O293" s="1626"/>
      <c r="P293" s="1626"/>
      <c r="AH293" s="1633">
        <v>0</v>
      </c>
    </row>
    <row s="1637" customFormat="1" customHeight="1" ht="0.75" hidden="1">
      <c r="A294" s="1782"/>
      <c r="B294" s="1782"/>
      <c r="C294" s="371" t="s">
        <v>1157</v>
      </c>
      <c r="D294" s="2464"/>
      <c r="E294" s="2206"/>
      <c r="F294" s="2385"/>
      <c r="G294" s="402"/>
      <c r="H294" s="1502"/>
      <c r="I294" s="653"/>
      <c r="J294" s="573"/>
      <c r="K294" s="1502"/>
      <c r="L294" s="216"/>
      <c r="M294" s="343"/>
      <c r="N294" s="336"/>
      <c r="O294" s="1626"/>
      <c r="P294" s="1626"/>
      <c r="AH294" s="1633">
        <v>0</v>
      </c>
    </row>
    <row s="1637" customFormat="1" customHeight="1" ht="45" hidden="1">
      <c r="A295" s="1782" t="s">
        <v>173</v>
      </c>
      <c r="B295" s="1782" t="s">
        <v>174</v>
      </c>
      <c r="C295" s="371"/>
      <c r="D295" s="2464"/>
      <c r="E295" s="2206"/>
      <c r="F295" s="2385"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9" t="str">
        <f>INDEX(PT_DIFFERENTIATION_NTAR,MATCH(B295,PT_DIFFERENTIATION_NTAR_ID,0))</f>
        <v/>
      </c>
      <c r="H295" s="1864"/>
      <c r="I295" s="1741"/>
      <c r="J295" s="1775"/>
      <c r="K295" s="1780"/>
      <c r="L295" s="1864" t="s">
        <v>309</v>
      </c>
      <c r="M295" s="343"/>
      <c r="N295" s="336"/>
      <c r="O295" s="1626"/>
      <c r="P295" s="1626"/>
      <c r="AH295" s="1633">
        <v>0</v>
      </c>
    </row>
    <row s="1637" customFormat="1" customHeight="1" ht="18.75" hidden="1">
      <c r="A296" s="1782"/>
      <c r="B296" s="1782"/>
      <c r="C296" s="371" t="s">
        <v>1148</v>
      </c>
      <c r="D296" s="2464"/>
      <c r="E296" s="2206"/>
      <c r="F296" s="2385"/>
      <c r="G296" s="2429"/>
      <c r="H296" s="1502"/>
      <c r="I296" s="653" t="s">
        <v>1147</v>
      </c>
      <c r="J296" s="573"/>
      <c r="K296" s="1502"/>
      <c r="L296" s="216"/>
      <c r="M296" s="343"/>
      <c r="N296" s="336"/>
      <c r="O296" s="1626"/>
      <c r="P296" s="1626"/>
      <c r="AH296" s="1633">
        <v>0</v>
      </c>
    </row>
    <row s="1637" customFormat="1" customHeight="1" ht="0.75" hidden="1">
      <c r="A297" s="1782"/>
      <c r="B297" s="1782"/>
      <c r="C297" s="371" t="s">
        <v>1157</v>
      </c>
      <c r="D297" s="2464"/>
      <c r="E297" s="2206"/>
      <c r="F297" s="2385"/>
      <c r="G297" s="402"/>
      <c r="H297" s="1502"/>
      <c r="I297" s="653"/>
      <c r="J297" s="573"/>
      <c r="K297" s="1502"/>
      <c r="L297" s="216"/>
      <c r="M297" s="343"/>
      <c r="N297" s="336"/>
      <c r="O297" s="1626"/>
      <c r="P297" s="1626"/>
      <c r="AH297" s="1633">
        <v>0</v>
      </c>
    </row>
    <row s="1637" customFormat="1" customHeight="1" ht="18.75" hidden="1">
      <c r="A298" s="1782" t="s">
        <v>179</v>
      </c>
      <c r="B298" s="1782" t="s">
        <v>180</v>
      </c>
      <c r="C298" s="371"/>
      <c r="D298" s="2464"/>
      <c r="E298" s="2206"/>
      <c r="F298" s="2385" t="str">
        <f>INDEX(PT_DIFFERENTIATION_VTAR,MATCH(A298,PT_DIFFERENTIATION_VTAR_ID,0))</f>
        <v>Тарифы на услуги по передаче тепловой энергии</v>
      </c>
      <c r="G298" s="2429" t="str">
        <f>INDEX(PT_DIFFERENTIATION_NTAR,MATCH(B298,PT_DIFFERENTIATION_NTAR_ID,0))</f>
        <v/>
      </c>
      <c r="H298" s="1864"/>
      <c r="I298" s="1741"/>
      <c r="J298" s="1775"/>
      <c r="K298" s="1780"/>
      <c r="L298" s="1864" t="s">
        <v>309</v>
      </c>
      <c r="M298" s="343"/>
      <c r="N298" s="336"/>
      <c r="O298" s="1626"/>
      <c r="P298" s="1626"/>
      <c r="AH298" s="1633">
        <v>0</v>
      </c>
    </row>
    <row s="1637" customFormat="1" customHeight="1" ht="18.75" hidden="1">
      <c r="A299" s="1782"/>
      <c r="B299" s="1782"/>
      <c r="C299" s="371" t="s">
        <v>1148</v>
      </c>
      <c r="D299" s="2464"/>
      <c r="E299" s="2206"/>
      <c r="F299" s="2385"/>
      <c r="G299" s="2429"/>
      <c r="H299" s="1502"/>
      <c r="I299" s="653" t="s">
        <v>1147</v>
      </c>
      <c r="J299" s="573"/>
      <c r="K299" s="1502"/>
      <c r="L299" s="216"/>
      <c r="M299" s="343"/>
      <c r="N299" s="336"/>
      <c r="O299" s="1626"/>
      <c r="P299" s="1626"/>
      <c r="AH299" s="1633">
        <v>0</v>
      </c>
    </row>
    <row s="1637" customFormat="1" customHeight="1" ht="0.75" hidden="1">
      <c r="A300" s="1782"/>
      <c r="B300" s="1782"/>
      <c r="C300" s="371" t="s">
        <v>1157</v>
      </c>
      <c r="D300" s="2464"/>
      <c r="E300" s="2206"/>
      <c r="F300" s="2385"/>
      <c r="G300" s="402"/>
      <c r="H300" s="1502"/>
      <c r="I300" s="653"/>
      <c r="J300" s="573"/>
      <c r="K300" s="1502"/>
      <c r="L300" s="216"/>
      <c r="M300" s="343"/>
      <c r="N300" s="336"/>
      <c r="O300" s="1626"/>
      <c r="P300" s="1626"/>
      <c r="AH300" s="1633">
        <v>0</v>
      </c>
    </row>
    <row s="1637" customFormat="1" customHeight="1" ht="18.75" hidden="1">
      <c r="A301" s="1782" t="s">
        <v>185</v>
      </c>
      <c r="B301" s="1782" t="s">
        <v>186</v>
      </c>
      <c r="C301" s="371"/>
      <c r="D301" s="2464"/>
      <c r="E301" s="2206"/>
      <c r="F301" s="2385" t="str">
        <f>INDEX(PT_DIFFERENTIATION_VTAR,MATCH(A301,PT_DIFFERENTIATION_VTAR_ID,0))</f>
        <v>Тарифы на услуги по передаче теплоносителя</v>
      </c>
      <c r="G301" s="2429" t="str">
        <f>INDEX(PT_DIFFERENTIATION_NTAR,MATCH(B301,PT_DIFFERENTIATION_NTAR_ID,0))</f>
        <v/>
      </c>
      <c r="H301" s="1864"/>
      <c r="I301" s="1741"/>
      <c r="J301" s="1775"/>
      <c r="K301" s="1780"/>
      <c r="L301" s="1864" t="s">
        <v>309</v>
      </c>
      <c r="M301" s="343"/>
      <c r="N301" s="336"/>
      <c r="O301" s="1626"/>
      <c r="P301" s="1626"/>
      <c r="AH301" s="1633">
        <v>0</v>
      </c>
    </row>
    <row s="1637" customFormat="1" customHeight="1" ht="18.75" hidden="1">
      <c r="A302" s="1782"/>
      <c r="B302" s="1782"/>
      <c r="C302" s="371" t="s">
        <v>1148</v>
      </c>
      <c r="D302" s="2464"/>
      <c r="E302" s="2206"/>
      <c r="F302" s="2385"/>
      <c r="G302" s="2429"/>
      <c r="H302" s="1502"/>
      <c r="I302" s="653" t="s">
        <v>1147</v>
      </c>
      <c r="J302" s="573"/>
      <c r="K302" s="1502"/>
      <c r="L302" s="216"/>
      <c r="M302" s="343"/>
      <c r="N302" s="336"/>
      <c r="O302" s="1626"/>
      <c r="P302" s="1626"/>
      <c r="AH302" s="1633">
        <v>0</v>
      </c>
    </row>
    <row s="1637" customFormat="1" customHeight="1" ht="0.75" hidden="1">
      <c r="A303" s="1782"/>
      <c r="B303" s="1782"/>
      <c r="C303" s="371" t="s">
        <v>1157</v>
      </c>
      <c r="D303" s="2464"/>
      <c r="E303" s="2206"/>
      <c r="F303" s="2385"/>
      <c r="G303" s="402"/>
      <c r="H303" s="1502"/>
      <c r="I303" s="653"/>
      <c r="J303" s="573"/>
      <c r="K303" s="1502"/>
      <c r="L303" s="216"/>
      <c r="M303" s="343"/>
      <c r="N303" s="336"/>
      <c r="O303" s="1626"/>
      <c r="P303" s="1626"/>
      <c r="AH303" s="1633">
        <v>0</v>
      </c>
    </row>
    <row s="1637" customFormat="1" customHeight="1" ht="18.75" hidden="1">
      <c r="A304" s="1782" t="s">
        <v>191</v>
      </c>
      <c r="B304" s="1782" t="s">
        <v>192</v>
      </c>
      <c r="C304" s="371"/>
      <c r="D304" s="2464"/>
      <c r="E304" s="2206"/>
      <c r="F304" s="2385"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29" t="str">
        <f>INDEX(PT_DIFFERENTIATION_NTAR,MATCH(B304,PT_DIFFERENTIATION_NTAR_ID,0))</f>
        <v/>
      </c>
      <c r="H304" s="1864"/>
      <c r="I304" s="1741"/>
      <c r="J304" s="1775"/>
      <c r="K304" s="1780"/>
      <c r="L304" s="1864" t="s">
        <v>309</v>
      </c>
      <c r="M304" s="343"/>
      <c r="N304" s="336"/>
      <c r="O304" s="1626"/>
      <c r="P304" s="1626"/>
      <c r="AH304" s="1633">
        <v>0</v>
      </c>
    </row>
    <row s="1637" customFormat="1" customHeight="1" ht="18.75" hidden="1">
      <c r="A305" s="1782"/>
      <c r="B305" s="1782"/>
      <c r="C305" s="371" t="s">
        <v>1148</v>
      </c>
      <c r="D305" s="2464"/>
      <c r="E305" s="2206"/>
      <c r="F305" s="2385"/>
      <c r="G305" s="2429"/>
      <c r="H305" s="1502"/>
      <c r="I305" s="653" t="s">
        <v>1147</v>
      </c>
      <c r="J305" s="573"/>
      <c r="K305" s="1502"/>
      <c r="L305" s="216"/>
      <c r="M305" s="343"/>
      <c r="N305" s="336"/>
      <c r="O305" s="1626"/>
      <c r="P305" s="1626"/>
      <c r="AH305" s="1633">
        <v>0</v>
      </c>
    </row>
    <row s="1637" customFormat="1" customHeight="1" ht="0.75" hidden="1">
      <c r="A306" s="1782"/>
      <c r="B306" s="1782"/>
      <c r="C306" s="371" t="s">
        <v>1157</v>
      </c>
      <c r="D306" s="2464"/>
      <c r="E306" s="2206"/>
      <c r="F306" s="2385"/>
      <c r="G306" s="402"/>
      <c r="H306" s="1502"/>
      <c r="I306" s="653"/>
      <c r="J306" s="573"/>
      <c r="K306" s="1502"/>
      <c r="L306" s="216"/>
      <c r="M306" s="343"/>
      <c r="N306" s="336"/>
      <c r="O306" s="1626"/>
      <c r="P306" s="1626"/>
      <c r="AH306" s="1633">
        <v>0</v>
      </c>
    </row>
    <row s="1637" customFormat="1" customHeight="1" ht="18.75" hidden="1">
      <c r="A307" s="1782" t="s">
        <v>197</v>
      </c>
      <c r="B307" s="1782" t="s">
        <v>198</v>
      </c>
      <c r="C307" s="371"/>
      <c r="D307" s="2464"/>
      <c r="E307" s="2206"/>
      <c r="F307" s="2385" t="str">
        <f>INDEX(PT_DIFFERENTIATION_VTAR,MATCH(A307,PT_DIFFERENTIATION_VTAR_ID,0))</f>
        <v>Плата за подключение (технологическое присоединение) к системе теплоснабжения</v>
      </c>
      <c r="G307" s="2429" t="str">
        <f>INDEX(PT_DIFFERENTIATION_NTAR,MATCH(B307,PT_DIFFERENTIATION_NTAR_ID,0))</f>
        <v/>
      </c>
      <c r="H307" s="1864"/>
      <c r="I307" s="1741"/>
      <c r="J307" s="1775"/>
      <c r="K307" s="1780"/>
      <c r="L307" s="1864" t="s">
        <v>309</v>
      </c>
      <c r="M307" s="343"/>
      <c r="N307" s="336"/>
      <c r="O307" s="1626"/>
      <c r="P307" s="1626"/>
      <c r="AH307" s="1633">
        <v>0</v>
      </c>
    </row>
    <row s="1637" customFormat="1" customHeight="1" ht="18.75" hidden="1">
      <c r="A308" s="1782"/>
      <c r="B308" s="1782"/>
      <c r="C308" s="371" t="s">
        <v>1148</v>
      </c>
      <c r="D308" s="2464"/>
      <c r="E308" s="2206"/>
      <c r="F308" s="2385"/>
      <c r="G308" s="2429"/>
      <c r="H308" s="1502"/>
      <c r="I308" s="653" t="s">
        <v>1147</v>
      </c>
      <c r="J308" s="573"/>
      <c r="K308" s="1502"/>
      <c r="L308" s="216"/>
      <c r="M308" s="343"/>
      <c r="N308" s="336"/>
      <c r="O308" s="1626"/>
      <c r="P308" s="1626"/>
      <c r="AH308" s="1633">
        <v>0</v>
      </c>
    </row>
    <row s="1637" customFormat="1" customHeight="1" ht="0.75" hidden="1">
      <c r="A309" s="1782"/>
      <c r="B309" s="1782"/>
      <c r="C309" s="371" t="s">
        <v>1157</v>
      </c>
      <c r="D309" s="2464"/>
      <c r="E309" s="2206"/>
      <c r="F309" s="2385"/>
      <c r="G309" s="402"/>
      <c r="H309" s="1502"/>
      <c r="I309" s="653"/>
      <c r="J309" s="573"/>
      <c r="K309" s="1502"/>
      <c r="L309" s="216"/>
      <c r="M309" s="343"/>
      <c r="N309" s="336"/>
      <c r="O309" s="1626"/>
      <c r="P309" s="1626"/>
      <c r="AH309" s="1633">
        <v>0</v>
      </c>
    </row>
    <row s="1637" customFormat="1" customHeight="1" ht="18.75" hidden="1">
      <c r="A310" s="1782" t="s">
        <v>203</v>
      </c>
      <c r="B310" s="1782" t="s">
        <v>204</v>
      </c>
      <c r="C310" s="371"/>
      <c r="D310" s="2464"/>
      <c r="E310" s="2206"/>
      <c r="F310" s="2385" t="str">
        <f>INDEX(PT_DIFFERENTIATION_VTAR,MATCH(A310,PT_DIFFERENTIATION_VTAR_ID,0))</f>
        <v>Плата за подключение (технологическое присоединение) к системе теплоснабжения (индивидуальная)</v>
      </c>
      <c r="G310" s="2429" t="str">
        <f>INDEX(PT_DIFFERENTIATION_NTAR,MATCH(B310,PT_DIFFERENTIATION_NTAR_ID,0))</f>
        <v/>
      </c>
      <c r="H310" s="1991"/>
      <c r="I310" s="1741"/>
      <c r="J310" s="1775"/>
      <c r="K310" s="1780"/>
      <c r="L310" s="1991" t="s">
        <v>309</v>
      </c>
      <c r="M310" s="343"/>
      <c r="N310" s="336"/>
      <c r="O310" s="1626"/>
      <c r="P310" s="1626"/>
      <c r="AH310" s="1633">
        <v>0</v>
      </c>
    </row>
    <row s="1637" customFormat="1" customHeight="1" ht="18.75" hidden="1">
      <c r="A311" s="1782"/>
      <c r="B311" s="1782"/>
      <c r="C311" s="371" t="s">
        <v>1148</v>
      </c>
      <c r="D311" s="2464"/>
      <c r="E311" s="2206"/>
      <c r="F311" s="2385"/>
      <c r="G311" s="2429"/>
      <c r="H311" s="1502"/>
      <c r="I311" s="653" t="s">
        <v>1147</v>
      </c>
      <c r="J311" s="573"/>
      <c r="K311" s="1502"/>
      <c r="L311" s="216"/>
      <c r="M311" s="343"/>
      <c r="N311" s="336"/>
      <c r="O311" s="1626"/>
      <c r="P311" s="1626"/>
      <c r="AH311" s="1633">
        <v>0</v>
      </c>
    </row>
    <row s="1637" customFormat="1" customHeight="1" ht="0.75" hidden="1">
      <c r="A312" s="1782"/>
      <c r="B312" s="1782"/>
      <c r="C312" s="371" t="s">
        <v>1157</v>
      </c>
      <c r="D312" s="2464"/>
      <c r="E312" s="2206"/>
      <c r="F312" s="2385"/>
      <c r="G312" s="402"/>
      <c r="H312" s="1502"/>
      <c r="I312" s="653"/>
      <c r="J312" s="573"/>
      <c r="K312" s="1502"/>
      <c r="L312" s="216"/>
      <c r="M312" s="343"/>
      <c r="N312" s="336"/>
      <c r="O312" s="1626"/>
      <c r="P312" s="1626"/>
      <c r="AH312" s="1633">
        <v>0</v>
      </c>
    </row>
    <row s="1637" customFormat="1" customHeight="1" ht="18.75" hidden="1">
      <c r="A313" s="1782" t="s">
        <v>223</v>
      </c>
      <c r="B313" s="1782" t="s">
        <v>224</v>
      </c>
      <c r="C313" s="371"/>
      <c r="D313" s="2464"/>
      <c r="E313" s="2206"/>
      <c r="F313" s="2385" t="str">
        <f>INDEX(PT_DIFFERENTIATION_VTAR,MATCH(A313,PT_DIFFERENTIATION_VTAR_ID,0))</f>
        <v>Тариф на питьевую воду (питьевое водоснабжение)</v>
      </c>
      <c r="G313" s="2429" t="str">
        <f>INDEX(PT_DIFFERENTIATION_NTAR,MATCH(B313,PT_DIFFERENTIATION_NTAR_ID,0))</f>
        <v/>
      </c>
      <c r="H313" s="1864"/>
      <c r="I313" s="1741"/>
      <c r="J313" s="1775"/>
      <c r="K313" s="1780"/>
      <c r="L313" s="1864" t="s">
        <v>309</v>
      </c>
      <c r="M313" s="343"/>
      <c r="N313" s="336"/>
      <c r="O313" s="1626"/>
      <c r="P313" s="1626"/>
      <c r="AH313" s="1633">
        <v>0</v>
      </c>
    </row>
    <row s="1637" customFormat="1" customHeight="1" ht="18.75" hidden="1">
      <c r="A314" s="1782"/>
      <c r="B314" s="1782"/>
      <c r="C314" s="371" t="s">
        <v>1148</v>
      </c>
      <c r="D314" s="2464"/>
      <c r="E314" s="2206"/>
      <c r="F314" s="2385"/>
      <c r="G314" s="2429"/>
      <c r="H314" s="1502"/>
      <c r="I314" s="653" t="s">
        <v>1147</v>
      </c>
      <c r="J314" s="573"/>
      <c r="K314" s="1502"/>
      <c r="L314" s="216"/>
      <c r="M314" s="343"/>
      <c r="N314" s="336"/>
      <c r="O314" s="1626"/>
      <c r="P314" s="1626"/>
      <c r="AH314" s="1633">
        <v>0</v>
      </c>
    </row>
    <row s="1637" customFormat="1" customHeight="1" ht="0.75" hidden="1">
      <c r="A315" s="1782"/>
      <c r="B315" s="1782"/>
      <c r="C315" s="371" t="s">
        <v>1157</v>
      </c>
      <c r="D315" s="2464"/>
      <c r="E315" s="2206"/>
      <c r="F315" s="2385"/>
      <c r="G315" s="402"/>
      <c r="H315" s="1502"/>
      <c r="I315" s="653"/>
      <c r="J315" s="573"/>
      <c r="K315" s="1502"/>
      <c r="L315" s="216"/>
      <c r="M315" s="343"/>
      <c r="N315" s="336"/>
      <c r="O315" s="1626"/>
      <c r="P315" s="1626"/>
      <c r="AH315" s="1633">
        <v>0</v>
      </c>
    </row>
    <row s="1637" customFormat="1" customHeight="1" ht="18.75" hidden="1">
      <c r="A316" s="1782" t="s">
        <v>228</v>
      </c>
      <c r="B316" s="1782" t="s">
        <v>229</v>
      </c>
      <c r="C316" s="371"/>
      <c r="D316" s="2464"/>
      <c r="E316" s="2206"/>
      <c r="F316" s="2385" t="str">
        <f>INDEX(PT_DIFFERENTIATION_VTAR,MATCH(A316,PT_DIFFERENTIATION_VTAR_ID,0))</f>
        <v>Тариф на техническую воду</v>
      </c>
      <c r="G316" s="2429" t="str">
        <f>INDEX(PT_DIFFERENTIATION_NTAR,MATCH(B316,PT_DIFFERENTIATION_NTAR_ID,0))</f>
        <v/>
      </c>
      <c r="H316" s="1864"/>
      <c r="I316" s="1741"/>
      <c r="J316" s="1775"/>
      <c r="K316" s="1780"/>
      <c r="L316" s="1864" t="s">
        <v>309</v>
      </c>
      <c r="M316" s="343"/>
      <c r="N316" s="336"/>
      <c r="O316" s="1626"/>
      <c r="P316" s="1626"/>
      <c r="AH316" s="1633">
        <v>0</v>
      </c>
    </row>
    <row s="1637" customFormat="1" customHeight="1" ht="18.75" hidden="1">
      <c r="A317" s="1782"/>
      <c r="B317" s="1782"/>
      <c r="C317" s="371" t="s">
        <v>1148</v>
      </c>
      <c r="D317" s="2464"/>
      <c r="E317" s="2206"/>
      <c r="F317" s="2385"/>
      <c r="G317" s="2429"/>
      <c r="H317" s="1502"/>
      <c r="I317" s="653" t="s">
        <v>1147</v>
      </c>
      <c r="J317" s="573"/>
      <c r="K317" s="1502"/>
      <c r="L317" s="216"/>
      <c r="M317" s="343"/>
      <c r="N317" s="336"/>
      <c r="O317" s="1626"/>
      <c r="P317" s="1626"/>
      <c r="AH317" s="1633">
        <v>0</v>
      </c>
    </row>
    <row s="1637" customFormat="1" customHeight="1" ht="0.75" hidden="1">
      <c r="A318" s="1782"/>
      <c r="B318" s="1782"/>
      <c r="C318" s="371" t="s">
        <v>1157</v>
      </c>
      <c r="D318" s="2464"/>
      <c r="E318" s="2206"/>
      <c r="F318" s="2385"/>
      <c r="G318" s="402"/>
      <c r="H318" s="1502"/>
      <c r="I318" s="653"/>
      <c r="J318" s="573"/>
      <c r="K318" s="1502"/>
      <c r="L318" s="216"/>
      <c r="M318" s="343"/>
      <c r="N318" s="336"/>
      <c r="O318" s="1626"/>
      <c r="P318" s="1626"/>
      <c r="AH318" s="1633">
        <v>0</v>
      </c>
    </row>
    <row s="1637" customFormat="1" customHeight="1" ht="18.75" hidden="1">
      <c r="A319" s="1782" t="s">
        <v>233</v>
      </c>
      <c r="B319" s="1782" t="s">
        <v>234</v>
      </c>
      <c r="C319" s="371"/>
      <c r="D319" s="2464"/>
      <c r="E319" s="2206"/>
      <c r="F319" s="2385" t="str">
        <f>INDEX(PT_DIFFERENTIATION_VTAR,MATCH(A319,PT_DIFFERENTIATION_VTAR_ID,0))</f>
        <v>Тариф на транспортировку воды</v>
      </c>
      <c r="G319" s="2429" t="str">
        <f>INDEX(PT_DIFFERENTIATION_NTAR,MATCH(B319,PT_DIFFERENTIATION_NTAR_ID,0))</f>
        <v/>
      </c>
      <c r="H319" s="1864"/>
      <c r="I319" s="1741"/>
      <c r="J319" s="1775"/>
      <c r="K319" s="1780"/>
      <c r="L319" s="1864" t="s">
        <v>309</v>
      </c>
      <c r="M319" s="343"/>
      <c r="N319" s="336"/>
      <c r="O319" s="1626"/>
      <c r="P319" s="1626"/>
      <c r="AH319" s="1633">
        <v>0</v>
      </c>
    </row>
    <row s="1637" customFormat="1" customHeight="1" ht="18.75" hidden="1">
      <c r="A320" s="1782"/>
      <c r="B320" s="1782"/>
      <c r="C320" s="371" t="s">
        <v>1148</v>
      </c>
      <c r="D320" s="2464"/>
      <c r="E320" s="2206"/>
      <c r="F320" s="2385"/>
      <c r="G320" s="2429"/>
      <c r="H320" s="1502"/>
      <c r="I320" s="653" t="s">
        <v>1147</v>
      </c>
      <c r="J320" s="573"/>
      <c r="K320" s="1502"/>
      <c r="L320" s="216"/>
      <c r="M320" s="343"/>
      <c r="N320" s="336"/>
      <c r="O320" s="1626"/>
      <c r="P320" s="1626"/>
      <c r="AH320" s="1633">
        <v>0</v>
      </c>
    </row>
    <row s="1637" customFormat="1" customHeight="1" ht="0.75" hidden="1">
      <c r="A321" s="1782"/>
      <c r="B321" s="1782"/>
      <c r="C321" s="371" t="s">
        <v>1157</v>
      </c>
      <c r="D321" s="2464"/>
      <c r="E321" s="2206"/>
      <c r="F321" s="2385"/>
      <c r="G321" s="402"/>
      <c r="H321" s="1502"/>
      <c r="I321" s="653"/>
      <c r="J321" s="573"/>
      <c r="K321" s="1502"/>
      <c r="L321" s="216"/>
      <c r="M321" s="343"/>
      <c r="N321" s="336"/>
      <c r="O321" s="1626"/>
      <c r="P321" s="1626"/>
      <c r="AH321" s="1633">
        <v>0</v>
      </c>
    </row>
    <row s="1637" customFormat="1" customHeight="1" ht="18.75" hidden="1">
      <c r="A322" s="1782" t="s">
        <v>238</v>
      </c>
      <c r="B322" s="1782" t="s">
        <v>239</v>
      </c>
      <c r="C322" s="371"/>
      <c r="D322" s="2464"/>
      <c r="E322" s="2206"/>
      <c r="F322" s="2385" t="str">
        <f>INDEX(PT_DIFFERENTIATION_VTAR,MATCH(A322,PT_DIFFERENTIATION_VTAR_ID,0))</f>
        <v>Тариф на подвоз воды</v>
      </c>
      <c r="G322" s="2429" t="str">
        <f>INDEX(PT_DIFFERENTIATION_NTAR,MATCH(B322,PT_DIFFERENTIATION_NTAR_ID,0))</f>
        <v/>
      </c>
      <c r="H322" s="1864"/>
      <c r="I322" s="1741"/>
      <c r="J322" s="1775"/>
      <c r="K322" s="1780"/>
      <c r="L322" s="1864" t="s">
        <v>309</v>
      </c>
      <c r="M322" s="343"/>
      <c r="N322" s="336"/>
      <c r="O322" s="1626"/>
      <c r="P322" s="1626"/>
      <c r="AH322" s="1633">
        <v>0</v>
      </c>
    </row>
    <row s="1637" customFormat="1" customHeight="1" ht="18.75" hidden="1">
      <c r="A323" s="1782"/>
      <c r="B323" s="1782"/>
      <c r="C323" s="371" t="s">
        <v>1148</v>
      </c>
      <c r="D323" s="2464"/>
      <c r="E323" s="2206"/>
      <c r="F323" s="2385"/>
      <c r="G323" s="2429"/>
      <c r="H323" s="1502"/>
      <c r="I323" s="653" t="s">
        <v>1147</v>
      </c>
      <c r="J323" s="573"/>
      <c r="K323" s="1502"/>
      <c r="L323" s="216"/>
      <c r="M323" s="343"/>
      <c r="N323" s="336"/>
      <c r="O323" s="1626"/>
      <c r="P323" s="1626"/>
      <c r="AH323" s="1633">
        <v>0</v>
      </c>
    </row>
    <row s="1637" customFormat="1" customHeight="1" ht="0.75" hidden="1">
      <c r="A324" s="1782"/>
      <c r="B324" s="1782"/>
      <c r="C324" s="371" t="s">
        <v>1157</v>
      </c>
      <c r="D324" s="2464"/>
      <c r="E324" s="2206"/>
      <c r="F324" s="2385"/>
      <c r="G324" s="402"/>
      <c r="H324" s="1502"/>
      <c r="I324" s="653"/>
      <c r="J324" s="573"/>
      <c r="K324" s="1502"/>
      <c r="L324" s="216"/>
      <c r="M324" s="343"/>
      <c r="N324" s="336"/>
      <c r="O324" s="1626"/>
      <c r="P324" s="1626"/>
      <c r="AH324" s="1633">
        <v>0</v>
      </c>
    </row>
    <row s="1637" customFormat="1" customHeight="1" ht="18.75" hidden="1">
      <c r="A325" s="1782" t="s">
        <v>243</v>
      </c>
      <c r="B325" s="1782" t="s">
        <v>244</v>
      </c>
      <c r="C325" s="371"/>
      <c r="D325" s="2464"/>
      <c r="E325" s="2206"/>
      <c r="F325" s="2385"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29" t="str">
        <f>INDEX(PT_DIFFERENTIATION_NTAR,MATCH(B325,PT_DIFFERENTIATION_NTAR_ID,0))</f>
        <v/>
      </c>
      <c r="H325" s="1864"/>
      <c r="I325" s="1741"/>
      <c r="J325" s="1775"/>
      <c r="K325" s="1780"/>
      <c r="L325" s="1864" t="s">
        <v>309</v>
      </c>
      <c r="M325" s="343"/>
      <c r="N325" s="336"/>
      <c r="O325" s="1626"/>
      <c r="P325" s="1626"/>
      <c r="AH325" s="1633">
        <v>0</v>
      </c>
    </row>
    <row s="1637" customFormat="1" customHeight="1" ht="18.75" hidden="1">
      <c r="A326" s="1782"/>
      <c r="B326" s="1782"/>
      <c r="C326" s="371" t="s">
        <v>1148</v>
      </c>
      <c r="D326" s="2464"/>
      <c r="E326" s="2206"/>
      <c r="F326" s="2385"/>
      <c r="G326" s="2429"/>
      <c r="H326" s="1502"/>
      <c r="I326" s="653" t="s">
        <v>1147</v>
      </c>
      <c r="J326" s="573"/>
      <c r="K326" s="1502"/>
      <c r="L326" s="216"/>
      <c r="M326" s="343"/>
      <c r="N326" s="336"/>
      <c r="O326" s="1626"/>
      <c r="P326" s="1626"/>
      <c r="AH326" s="1633">
        <v>0</v>
      </c>
    </row>
    <row s="1637" customFormat="1" customHeight="1" ht="0.75" hidden="1">
      <c r="A327" s="1782"/>
      <c r="B327" s="1782"/>
      <c r="C327" s="371" t="s">
        <v>1157</v>
      </c>
      <c r="D327" s="2464"/>
      <c r="E327" s="2206"/>
      <c r="F327" s="2385"/>
      <c r="G327" s="402"/>
      <c r="H327" s="1502"/>
      <c r="I327" s="653"/>
      <c r="J327" s="573"/>
      <c r="K327" s="1502"/>
      <c r="L327" s="216"/>
      <c r="M327" s="343"/>
      <c r="N327" s="336"/>
      <c r="O327" s="1626"/>
      <c r="P327" s="1626"/>
      <c r="AH327" s="1633">
        <v>0</v>
      </c>
    </row>
    <row s="1637" customFormat="1" customHeight="1" ht="18.75">
      <c r="A328" s="1782" t="s">
        <v>250</v>
      </c>
      <c r="B328" s="1782" t="s">
        <v>251</v>
      </c>
      <c r="C328" s="371"/>
      <c r="D328" s="2464"/>
      <c r="E328" s="2206"/>
      <c r="F328" s="2385" t="str">
        <f>INDEX(PT_DIFFERENTIATION_VTAR,MATCH(A328,PT_DIFFERENTIATION_VTAR_ID,0))</f>
        <v>Тариф на горячую воду (горячее водоснабжение)</v>
      </c>
      <c r="G328" s="2429" t="str">
        <f>INDEX(PT_DIFFERENTIATION_NTAR,MATCH(B328,PT_DIFFERENTIATION_NTAR_ID,0))</f>
        <v>Тариф на горячую воду (горячее водоснабжение)
</v>
      </c>
      <c r="H328" s="1864"/>
      <c r="I328" s="1741">
        <v>46023</v>
      </c>
      <c r="J328" s="1775">
        <v>46387</v>
      </c>
      <c r="K328" s="1780">
        <v>0</v>
      </c>
      <c r="L328" s="1864" t="s">
        <v>309</v>
      </c>
      <c r="M328" s="343"/>
      <c r="N328" s="336"/>
      <c r="O328" s="1626"/>
      <c r="P328" s="1626"/>
      <c r="AH328" s="1633">
        <v>0</v>
      </c>
    </row>
    <row s="1637" customFormat="1" customHeight="1" ht="56.25">
      <c r="A329" s="1825"/>
      <c r="B329" s="1825"/>
      <c r="C329" s="1689"/>
      <c r="D329" s="346"/>
      <c r="E329" s="1033"/>
      <c r="F329" s="1033"/>
      <c r="G329" s="1033"/>
      <c r="H329" s="2579" t="s">
        <v>532</v>
      </c>
      <c r="I329" s="1741">
        <v>46388</v>
      </c>
      <c r="J329" s="1775">
        <v>46752</v>
      </c>
      <c r="K329" s="1780">
        <v>0</v>
      </c>
      <c r="L329" s="2273" t="s">
        <v>309</v>
      </c>
      <c r="M329" s="2320"/>
      <c r="N329" s="620"/>
      <c r="O329" s="1626"/>
      <c r="P329" s="1626"/>
      <c r="Q329" s="1637"/>
      <c r="R329" s="1637"/>
      <c r="S329" s="1637"/>
      <c r="T329" s="1637"/>
      <c r="U329" s="1637"/>
      <c r="V329" s="1637"/>
      <c r="W329" s="1637"/>
      <c r="X329" s="1637"/>
      <c r="Y329" s="1637"/>
      <c r="Z329" s="1637"/>
      <c r="AA329" s="1637"/>
      <c r="AB329" s="1637"/>
      <c r="AC329" s="1637"/>
      <c r="AD329" s="1637"/>
      <c r="AE329" s="1637"/>
      <c r="AF329" s="1637"/>
      <c r="AG329" s="1637"/>
      <c r="AH329" s="1637">
        <v>0</v>
      </c>
    </row>
    <row s="1637" customFormat="1" customHeight="1" ht="56.25">
      <c r="A330" s="1825"/>
      <c r="B330" s="1825"/>
      <c r="C330" s="1689"/>
      <c r="D330" s="346"/>
      <c r="E330" s="1033"/>
      <c r="F330" s="1033"/>
      <c r="G330" s="1033"/>
      <c r="H330" s="2579" t="s">
        <v>532</v>
      </c>
      <c r="I330" s="1741">
        <v>46753</v>
      </c>
      <c r="J330" s="1775">
        <v>47118</v>
      </c>
      <c r="K330" s="1780">
        <v>0</v>
      </c>
      <c r="L330" s="2273" t="s">
        <v>309</v>
      </c>
      <c r="M330" s="2320"/>
      <c r="N330" s="620"/>
      <c r="O330" s="1626"/>
      <c r="P330" s="1626"/>
      <c r="Q330" s="1637"/>
      <c r="R330" s="1637"/>
      <c r="S330" s="1637"/>
      <c r="T330" s="1637"/>
      <c r="U330" s="1637"/>
      <c r="V330" s="1637"/>
      <c r="W330" s="1637"/>
      <c r="X330" s="1637"/>
      <c r="Y330" s="1637"/>
      <c r="Z330" s="1637"/>
      <c r="AA330" s="1637"/>
      <c r="AB330" s="1637"/>
      <c r="AC330" s="1637"/>
      <c r="AD330" s="1637"/>
      <c r="AE330" s="1637"/>
      <c r="AF330" s="1637"/>
      <c r="AG330" s="1637"/>
      <c r="AH330" s="1637">
        <v>0</v>
      </c>
    </row>
    <row s="1637" customFormat="1" customHeight="1" ht="56.25">
      <c r="A331" s="1825"/>
      <c r="B331" s="1825"/>
      <c r="C331" s="1689"/>
      <c r="D331" s="346"/>
      <c r="E331" s="1033"/>
      <c r="F331" s="1033"/>
      <c r="G331" s="1033"/>
      <c r="H331" s="2579" t="s">
        <v>532</v>
      </c>
      <c r="I331" s="1741">
        <v>47119</v>
      </c>
      <c r="J331" s="1775">
        <v>47483</v>
      </c>
      <c r="K331" s="1780">
        <v>0</v>
      </c>
      <c r="L331" s="2273" t="s">
        <v>309</v>
      </c>
      <c r="M331" s="2320"/>
      <c r="N331" s="620"/>
      <c r="O331" s="1626"/>
      <c r="P331" s="1626"/>
      <c r="Q331" s="1637"/>
      <c r="R331" s="1637"/>
      <c r="S331" s="1637"/>
      <c r="T331" s="1637"/>
      <c r="U331" s="1637"/>
      <c r="V331" s="1637"/>
      <c r="W331" s="1637"/>
      <c r="X331" s="1637"/>
      <c r="Y331" s="1637"/>
      <c r="Z331" s="1637"/>
      <c r="AA331" s="1637"/>
      <c r="AB331" s="1637"/>
      <c r="AC331" s="1637"/>
      <c r="AD331" s="1637"/>
      <c r="AE331" s="1637"/>
      <c r="AF331" s="1637"/>
      <c r="AG331" s="1637"/>
      <c r="AH331" s="1637">
        <v>0</v>
      </c>
    </row>
    <row s="1637" customFormat="1" customHeight="1" ht="56.25">
      <c r="A332" s="1825"/>
      <c r="B332" s="1825"/>
      <c r="C332" s="1689"/>
      <c r="D332" s="346"/>
      <c r="E332" s="1033"/>
      <c r="F332" s="1033"/>
      <c r="G332" s="1033"/>
      <c r="H332" s="2579" t="s">
        <v>532</v>
      </c>
      <c r="I332" s="1741">
        <v>47484</v>
      </c>
      <c r="J332" s="1775">
        <v>47848</v>
      </c>
      <c r="K332" s="1780">
        <v>0</v>
      </c>
      <c r="L332" s="2273" t="s">
        <v>309</v>
      </c>
      <c r="M332" s="2320"/>
      <c r="N332" s="620"/>
      <c r="O332" s="1626"/>
      <c r="P332" s="1626"/>
      <c r="Q332" s="1637"/>
      <c r="R332" s="1637"/>
      <c r="S332" s="1637"/>
      <c r="T332" s="1637"/>
      <c r="U332" s="1637"/>
      <c r="V332" s="1637"/>
      <c r="W332" s="1637"/>
      <c r="X332" s="1637"/>
      <c r="Y332" s="1637"/>
      <c r="Z332" s="1637"/>
      <c r="AA332" s="1637"/>
      <c r="AB332" s="1637"/>
      <c r="AC332" s="1637"/>
      <c r="AD332" s="1637"/>
      <c r="AE332" s="1637"/>
      <c r="AF332" s="1637"/>
      <c r="AG332" s="1637"/>
      <c r="AH332" s="1637">
        <v>0</v>
      </c>
    </row>
    <row s="1637" customFormat="1" customHeight="1" ht="18.75">
      <c r="A333" s="1782"/>
      <c r="B333" s="1782"/>
      <c r="C333" s="371" t="s">
        <v>1148</v>
      </c>
      <c r="D333" s="2464"/>
      <c r="E333" s="2206"/>
      <c r="F333" s="2385"/>
      <c r="G333" s="2429"/>
      <c r="H333" s="1502"/>
      <c r="I333" s="653" t="s">
        <v>1147</v>
      </c>
      <c r="J333" s="573"/>
      <c r="K333" s="1502"/>
      <c r="L333" s="216"/>
      <c r="M333" s="343"/>
      <c r="N333" s="336"/>
      <c r="O333" s="1626"/>
      <c r="P333" s="1626"/>
      <c r="AH333" s="1633">
        <v>0</v>
      </c>
    </row>
    <row s="1637" customFormat="1" customHeight="1" ht="0.75">
      <c r="A334" s="1782"/>
      <c r="B334" s="1782"/>
      <c r="C334" s="371" t="s">
        <v>1157</v>
      </c>
      <c r="D334" s="2464"/>
      <c r="E334" s="2206"/>
      <c r="F334" s="2385"/>
      <c r="G334" s="402"/>
      <c r="H334" s="1502"/>
      <c r="I334" s="653"/>
      <c r="J334" s="573"/>
      <c r="K334" s="1502"/>
      <c r="L334" s="216"/>
      <c r="M334" s="343"/>
      <c r="N334" s="336"/>
      <c r="O334" s="1626"/>
      <c r="P334" s="1626"/>
      <c r="AH334" s="1633">
        <v>0</v>
      </c>
    </row>
    <row s="1637" customFormat="1" customHeight="1" ht="18.75" hidden="1">
      <c r="A335" s="1782" t="s">
        <v>258</v>
      </c>
      <c r="B335" s="1782" t="s">
        <v>259</v>
      </c>
      <c r="C335" s="371"/>
      <c r="D335" s="2464"/>
      <c r="E335" s="2206"/>
      <c r="F335" s="2385" t="str">
        <f>INDEX(PT_DIFFERENTIATION_VTAR,MATCH(A335,PT_DIFFERENTIATION_VTAR_ID,0))</f>
        <v>Тариф на транспортировку горячей воды</v>
      </c>
      <c r="G335" s="2429" t="str">
        <f>INDEX(PT_DIFFERENTIATION_NTAR,MATCH(B335,PT_DIFFERENTIATION_NTAR_ID,0))</f>
        <v/>
      </c>
      <c r="H335" s="1864"/>
      <c r="I335" s="1741"/>
      <c r="J335" s="1775"/>
      <c r="K335" s="1780"/>
      <c r="L335" s="1864" t="s">
        <v>309</v>
      </c>
      <c r="M335" s="343"/>
      <c r="N335" s="336"/>
      <c r="O335" s="1626"/>
      <c r="P335" s="1626"/>
      <c r="AH335" s="1633">
        <v>0</v>
      </c>
    </row>
    <row s="1637" customFormat="1" customHeight="1" ht="18.75" hidden="1">
      <c r="A336" s="1782"/>
      <c r="B336" s="1782"/>
      <c r="C336" s="371" t="s">
        <v>1148</v>
      </c>
      <c r="D336" s="2464"/>
      <c r="E336" s="2206"/>
      <c r="F336" s="2385"/>
      <c r="G336" s="2429"/>
      <c r="H336" s="1502"/>
      <c r="I336" s="653" t="s">
        <v>1147</v>
      </c>
      <c r="J336" s="573"/>
      <c r="K336" s="1502"/>
      <c r="L336" s="216"/>
      <c r="M336" s="343"/>
      <c r="N336" s="336"/>
      <c r="O336" s="1626"/>
      <c r="P336" s="1626"/>
      <c r="AH336" s="1633">
        <v>0</v>
      </c>
    </row>
    <row s="1637" customFormat="1" customHeight="1" ht="0.75" hidden="1">
      <c r="A337" s="1782"/>
      <c r="B337" s="1782"/>
      <c r="C337" s="371" t="s">
        <v>1157</v>
      </c>
      <c r="D337" s="2464"/>
      <c r="E337" s="2206"/>
      <c r="F337" s="2385"/>
      <c r="G337" s="402"/>
      <c r="H337" s="1502"/>
      <c r="I337" s="653"/>
      <c r="J337" s="573"/>
      <c r="K337" s="1502"/>
      <c r="L337" s="216"/>
      <c r="M337" s="343"/>
      <c r="N337" s="336"/>
      <c r="O337" s="1626"/>
      <c r="P337" s="1626"/>
      <c r="AH337" s="1633">
        <v>0</v>
      </c>
    </row>
    <row s="1637" customFormat="1" customHeight="1" ht="18.75" hidden="1">
      <c r="A338" s="1782" t="s">
        <v>263</v>
      </c>
      <c r="B338" s="1782" t="s">
        <v>264</v>
      </c>
      <c r="C338" s="371"/>
      <c r="D338" s="2464"/>
      <c r="E338" s="2206"/>
      <c r="F338" s="2385"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9" t="str">
        <f>INDEX(PT_DIFFERENTIATION_NTAR,MATCH(B338,PT_DIFFERENTIATION_NTAR_ID,0))</f>
        <v/>
      </c>
      <c r="H338" s="1864"/>
      <c r="I338" s="1741"/>
      <c r="J338" s="1775"/>
      <c r="K338" s="1780"/>
      <c r="L338" s="1864" t="s">
        <v>309</v>
      </c>
      <c r="M338" s="343"/>
      <c r="N338" s="336"/>
      <c r="O338" s="1626"/>
      <c r="P338" s="1626"/>
      <c r="AH338" s="1633">
        <v>0</v>
      </c>
    </row>
    <row s="1637" customFormat="1" customHeight="1" ht="18.75" hidden="1">
      <c r="A339" s="1782"/>
      <c r="B339" s="1782"/>
      <c r="C339" s="371" t="s">
        <v>1148</v>
      </c>
      <c r="D339" s="2464"/>
      <c r="E339" s="2206"/>
      <c r="F339" s="2385"/>
      <c r="G339" s="2429"/>
      <c r="H339" s="1502"/>
      <c r="I339" s="653" t="s">
        <v>1147</v>
      </c>
      <c r="J339" s="573"/>
      <c r="K339" s="1502"/>
      <c r="L339" s="216"/>
      <c r="M339" s="343"/>
      <c r="N339" s="336"/>
      <c r="O339" s="1626"/>
      <c r="P339" s="1626"/>
      <c r="AH339" s="1633">
        <v>0</v>
      </c>
    </row>
    <row s="1637" customFormat="1" customHeight="1" ht="0.75" hidden="1">
      <c r="A340" s="1782"/>
      <c r="B340" s="1782"/>
      <c r="C340" s="371" t="s">
        <v>1157</v>
      </c>
      <c r="D340" s="2464"/>
      <c r="E340" s="2206"/>
      <c r="F340" s="2385"/>
      <c r="G340" s="402"/>
      <c r="H340" s="1502"/>
      <c r="I340" s="653"/>
      <c r="J340" s="573"/>
      <c r="K340" s="1502"/>
      <c r="L340" s="216"/>
      <c r="M340" s="343"/>
      <c r="N340" s="336"/>
      <c r="O340" s="1626"/>
      <c r="P340" s="1626"/>
      <c r="AH340" s="1633">
        <v>0</v>
      </c>
    </row>
    <row s="1637" customFormat="1" customHeight="1" ht="18.75" hidden="1">
      <c r="A341" s="1782" t="s">
        <v>268</v>
      </c>
      <c r="B341" s="1782" t="s">
        <v>269</v>
      </c>
      <c r="C341" s="371"/>
      <c r="D341" s="2464"/>
      <c r="E341" s="2206"/>
      <c r="F341" s="2385" t="str">
        <f>INDEX(PT_DIFFERENTIATION_VTAR,MATCH(A341,PT_DIFFERENTIATION_VTAR_ID,0))</f>
        <v>Тариф на водоотведение</v>
      </c>
      <c r="G341" s="2429" t="str">
        <f>INDEX(PT_DIFFERENTIATION_NTAR,MATCH(B341,PT_DIFFERENTIATION_NTAR_ID,0))</f>
        <v/>
      </c>
      <c r="H341" s="1864"/>
      <c r="I341" s="1741"/>
      <c r="J341" s="1775"/>
      <c r="K341" s="1780"/>
      <c r="L341" s="1864" t="s">
        <v>309</v>
      </c>
      <c r="M341" s="343"/>
      <c r="N341" s="336"/>
      <c r="O341" s="1626"/>
      <c r="P341" s="1626"/>
      <c r="AH341" s="1633">
        <v>0</v>
      </c>
    </row>
    <row s="1637" customFormat="1" customHeight="1" ht="18.75" hidden="1">
      <c r="A342" s="1782"/>
      <c r="B342" s="1782"/>
      <c r="C342" s="371" t="s">
        <v>1148</v>
      </c>
      <c r="D342" s="2464"/>
      <c r="E342" s="2206"/>
      <c r="F342" s="2385"/>
      <c r="G342" s="2429"/>
      <c r="H342" s="1502"/>
      <c r="I342" s="653" t="s">
        <v>1147</v>
      </c>
      <c r="J342" s="573"/>
      <c r="K342" s="1502"/>
      <c r="L342" s="216"/>
      <c r="M342" s="343"/>
      <c r="N342" s="336"/>
      <c r="O342" s="1626"/>
      <c r="P342" s="1626"/>
      <c r="AH342" s="1633">
        <v>0</v>
      </c>
    </row>
    <row s="1637" customFormat="1" customHeight="1" ht="0.75" hidden="1">
      <c r="A343" s="1782"/>
      <c r="B343" s="1782"/>
      <c r="C343" s="371" t="s">
        <v>1157</v>
      </c>
      <c r="D343" s="2464"/>
      <c r="E343" s="2206"/>
      <c r="F343" s="2385"/>
      <c r="G343" s="402"/>
      <c r="H343" s="1502"/>
      <c r="I343" s="653"/>
      <c r="J343" s="573"/>
      <c r="K343" s="1502"/>
      <c r="L343" s="216"/>
      <c r="M343" s="343"/>
      <c r="N343" s="336"/>
      <c r="O343" s="1626"/>
      <c r="P343" s="1626"/>
      <c r="AH343" s="1633">
        <v>0</v>
      </c>
    </row>
    <row s="1637" customFormat="1" customHeight="1" ht="18.75" hidden="1">
      <c r="A344" s="1782" t="s">
        <v>273</v>
      </c>
      <c r="B344" s="1782" t="s">
        <v>274</v>
      </c>
      <c r="C344" s="371"/>
      <c r="D344" s="2464"/>
      <c r="E344" s="2206"/>
      <c r="F344" s="2385" t="str">
        <f>INDEX(PT_DIFFERENTIATION_VTAR,MATCH(A344,PT_DIFFERENTIATION_VTAR_ID,0))</f>
        <v>Тариф на транспортировку сточных вод</v>
      </c>
      <c r="G344" s="2429" t="str">
        <f>INDEX(PT_DIFFERENTIATION_NTAR,MATCH(B344,PT_DIFFERENTIATION_NTAR_ID,0))</f>
        <v/>
      </c>
      <c r="H344" s="1864"/>
      <c r="I344" s="1741"/>
      <c r="J344" s="1775"/>
      <c r="K344" s="1780"/>
      <c r="L344" s="1864" t="s">
        <v>309</v>
      </c>
      <c r="M344" s="343"/>
      <c r="N344" s="336"/>
      <c r="O344" s="1626"/>
      <c r="P344" s="1626"/>
      <c r="AH344" s="1633">
        <v>0</v>
      </c>
    </row>
    <row s="1637" customFormat="1" customHeight="1" ht="18.75" hidden="1">
      <c r="A345" s="1782"/>
      <c r="B345" s="1782"/>
      <c r="C345" s="371" t="s">
        <v>1148</v>
      </c>
      <c r="D345" s="2464"/>
      <c r="E345" s="2206"/>
      <c r="F345" s="2385"/>
      <c r="G345" s="2429"/>
      <c r="H345" s="1502"/>
      <c r="I345" s="653" t="s">
        <v>1147</v>
      </c>
      <c r="J345" s="573"/>
      <c r="K345" s="1502"/>
      <c r="L345" s="216"/>
      <c r="M345" s="343"/>
      <c r="N345" s="336"/>
      <c r="O345" s="1626"/>
      <c r="P345" s="1626"/>
      <c r="AH345" s="1633">
        <v>0</v>
      </c>
    </row>
    <row s="1637" customFormat="1" customHeight="1" ht="0.75" hidden="1">
      <c r="A346" s="1782"/>
      <c r="B346" s="1782"/>
      <c r="C346" s="371" t="s">
        <v>1157</v>
      </c>
      <c r="D346" s="2464"/>
      <c r="E346" s="2206"/>
      <c r="F346" s="2385"/>
      <c r="G346" s="402"/>
      <c r="H346" s="1502"/>
      <c r="I346" s="653"/>
      <c r="J346" s="573"/>
      <c r="K346" s="1502"/>
      <c r="L346" s="216"/>
      <c r="M346" s="343"/>
      <c r="N346" s="336"/>
      <c r="O346" s="1626"/>
      <c r="P346" s="1626"/>
      <c r="AH346" s="1633">
        <v>0</v>
      </c>
    </row>
    <row s="1637" customFormat="1" customHeight="1" ht="18.75" hidden="1">
      <c r="A347" s="1782" t="s">
        <v>278</v>
      </c>
      <c r="B347" s="1782" t="s">
        <v>279</v>
      </c>
      <c r="C347" s="371"/>
      <c r="D347" s="2464"/>
      <c r="E347" s="2206"/>
      <c r="F347" s="2385" t="str">
        <f>INDEX(PT_DIFFERENTIATION_VTAR,MATCH(A347,PT_DIFFERENTIATION_VTAR_ID,0))</f>
        <v>Тариф на подключение (технологическое присоединение) к централизованной системе водоотведения</v>
      </c>
      <c r="G347" s="2429" t="str">
        <f>INDEX(PT_DIFFERENTIATION_NTAR,MATCH(B347,PT_DIFFERENTIATION_NTAR_ID,0))</f>
        <v/>
      </c>
      <c r="H347" s="1864"/>
      <c r="I347" s="1741"/>
      <c r="J347" s="1775"/>
      <c r="K347" s="1780"/>
      <c r="L347" s="1864" t="s">
        <v>309</v>
      </c>
      <c r="M347" s="343"/>
      <c r="N347" s="336"/>
      <c r="O347" s="1626"/>
      <c r="P347" s="1626"/>
      <c r="AH347" s="1633">
        <v>0</v>
      </c>
    </row>
    <row s="1637" customFormat="1" customHeight="1" ht="18.75" hidden="1">
      <c r="A348" s="1782"/>
      <c r="B348" s="1782"/>
      <c r="C348" s="371" t="s">
        <v>1148</v>
      </c>
      <c r="D348" s="2464"/>
      <c r="E348" s="2206"/>
      <c r="F348" s="2385"/>
      <c r="G348" s="2429"/>
      <c r="H348" s="1502"/>
      <c r="I348" s="653" t="s">
        <v>1147</v>
      </c>
      <c r="J348" s="573"/>
      <c r="K348" s="1502"/>
      <c r="L348" s="216"/>
      <c r="M348" s="343"/>
      <c r="N348" s="336"/>
      <c r="O348" s="1626"/>
      <c r="P348" s="1626"/>
      <c r="AH348" s="1633">
        <v>0</v>
      </c>
    </row>
    <row s="1637" customFormat="1" customHeight="1" ht="1.05">
      <c r="A349" s="1782"/>
      <c r="B349" s="1782"/>
      <c r="C349" s="371" t="s">
        <v>1157</v>
      </c>
      <c r="D349" s="2464"/>
      <c r="E349" s="2206"/>
      <c r="F349" s="2385"/>
      <c r="G349" s="402"/>
      <c r="H349" s="1502"/>
      <c r="I349" s="653"/>
      <c r="J349" s="573"/>
      <c r="K349" s="1502"/>
      <c r="L349" s="216"/>
      <c r="M349" s="343"/>
      <c r="N349" s="336"/>
      <c r="O349" s="1626"/>
      <c r="P349" s="1626"/>
      <c r="AH349" s="1633">
        <v>1</v>
      </c>
    </row>
    <row s="1825" customFormat="1" customHeight="1" ht="3">
      <c r="A350" s="1782"/>
      <c r="B350" s="1782"/>
      <c r="C350" s="1783"/>
      <c r="E350" s="404"/>
      <c r="F350" s="404"/>
      <c r="G350" s="404"/>
      <c r="H350" s="404"/>
      <c r="I350" s="404"/>
      <c r="J350" s="404"/>
      <c r="K350" s="404"/>
      <c r="L350" s="404"/>
      <c r="M350" s="404"/>
      <c r="O350" s="198"/>
      <c r="P350" s="198"/>
      <c r="AH350" s="142">
        <v>3</v>
      </c>
    </row>
    <row customHeight="1" ht="26.25">
      <c r="E351" s="204"/>
      <c r="F351" s="2287"/>
      <c r="G351" s="2287"/>
      <c r="H351" s="2287"/>
      <c r="I351" s="2287"/>
      <c r="J351" s="2287"/>
      <c r="K351" s="2287"/>
      <c r="L351" s="2287"/>
      <c r="M351" s="2287"/>
      <c r="AH351" s="376">
        <v>25</v>
      </c>
    </row>
    <row customHeight="1" ht="14.25" hidden="1">
      <c r="A352" s="1781" t="s">
        <v>81</v>
      </c>
      <c r="B352" s="1781">
        <v>0</v>
      </c>
      <c r="C352" s="371">
        <v>0</v>
      </c>
      <c r="D352" s="346">
        <v>3</v>
      </c>
      <c r="E352" s="376">
        <v>6</v>
      </c>
      <c r="F352" s="376">
        <v>46</v>
      </c>
      <c r="G352" s="376">
        <v>35</v>
      </c>
      <c r="H352" s="376">
        <v>3</v>
      </c>
      <c r="I352" s="376">
        <v>11</v>
      </c>
      <c r="J352" s="376">
        <v>11</v>
      </c>
      <c r="K352" s="376">
        <v>35</v>
      </c>
      <c r="L352" s="376">
        <v>35</v>
      </c>
      <c r="M352" s="376">
        <v>84</v>
      </c>
      <c r="N352" s="376">
        <v>10</v>
      </c>
      <c r="O352" s="352">
        <v>10</v>
      </c>
      <c r="P352" s="352">
        <v>10</v>
      </c>
      <c r="Q352" s="376">
        <v>10</v>
      </c>
      <c r="R352" s="376">
        <v>10</v>
      </c>
      <c r="S352" s="376">
        <v>10</v>
      </c>
      <c r="T352" s="376">
        <v>10</v>
      </c>
      <c r="U352" s="376">
        <v>10</v>
      </c>
      <c r="V352" s="376">
        <v>10</v>
      </c>
      <c r="W352" s="376">
        <v>10</v>
      </c>
      <c r="X352" s="376">
        <v>10</v>
      </c>
      <c r="Y352" s="376">
        <v>10</v>
      </c>
      <c r="Z352" s="376">
        <v>10</v>
      </c>
      <c r="AA352" s="376">
        <v>10</v>
      </c>
      <c r="AB352" s="376">
        <v>10</v>
      </c>
      <c r="AC352" s="376">
        <v>10</v>
      </c>
      <c r="AD352" s="376">
        <v>10</v>
      </c>
      <c r="AE352" s="376">
        <v>10</v>
      </c>
      <c r="AF352" s="376">
        <v>10</v>
      </c>
      <c r="AG352" s="376">
        <v>10</v>
      </c>
      <c r="AH352" s="376">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73:D75"/>
    <mergeCell ref="E73:E75"/>
    <mergeCell ref="F73:F75"/>
    <mergeCell ref="D94:D96"/>
    <mergeCell ref="E94:E96"/>
    <mergeCell ref="D76:D78"/>
    <mergeCell ref="E76:E78"/>
    <mergeCell ref="F76:F78"/>
    <mergeCell ref="G165:G166"/>
    <mergeCell ref="G168:G169"/>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7:D349"/>
    <mergeCell ref="E347:E349"/>
    <mergeCell ref="G45:G46"/>
    <mergeCell ref="G51:G52"/>
    <mergeCell ref="G54:G55"/>
    <mergeCell ref="G57:G58"/>
    <mergeCell ref="M221:M224"/>
    <mergeCell ref="M91:M94"/>
    <mergeCell ref="F155:L155"/>
    <mergeCell ref="M156:M159"/>
    <mergeCell ref="F220:L220"/>
    <mergeCell ref="F51:F53"/>
    <mergeCell ref="F54:F56"/>
    <mergeCell ref="F79:F81"/>
    <mergeCell ref="F82:F84"/>
    <mergeCell ref="F94:F96"/>
    <mergeCell ref="F97:F99"/>
    <mergeCell ref="M24:M87"/>
    <mergeCell ref="G42:G43"/>
    <mergeCell ref="G133:G138"/>
    <mergeCell ref="G140:G141"/>
    <mergeCell ref="G143:G144"/>
    <mergeCell ref="G146:G147"/>
    <mergeCell ref="G162:G163"/>
    <mergeCell ref="G94:G95"/>
    <mergeCell ref="G97:G98"/>
    <mergeCell ref="D45:D47"/>
    <mergeCell ref="E45:E47"/>
    <mergeCell ref="F45:F47"/>
    <mergeCell ref="D63:D65"/>
    <mergeCell ref="E63:E65"/>
    <mergeCell ref="F63:F65"/>
    <mergeCell ref="D66:D72"/>
    <mergeCell ref="E66:E72"/>
    <mergeCell ref="F66:F72"/>
    <mergeCell ref="D57:D59"/>
    <mergeCell ref="E57:E59"/>
    <mergeCell ref="F57:F59"/>
    <mergeCell ref="D60:D62"/>
    <mergeCell ref="E60:E62"/>
    <mergeCell ref="F60:F62"/>
    <mergeCell ref="D51:D53"/>
    <mergeCell ref="E51:E53"/>
    <mergeCell ref="D54:D56"/>
    <mergeCell ref="E54:E56"/>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43:D145"/>
    <mergeCell ref="E143:E145"/>
    <mergeCell ref="F143:F145"/>
    <mergeCell ref="D146:D148"/>
    <mergeCell ref="E146:E148"/>
    <mergeCell ref="F146:F148"/>
    <mergeCell ref="D133:D139"/>
    <mergeCell ref="E133:E139"/>
    <mergeCell ref="F133: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4"/>
    <mergeCell ref="E198:E204"/>
    <mergeCell ref="F198:F204"/>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8"/>
    <mergeCell ref="D282:D284"/>
    <mergeCell ref="E282:E284"/>
    <mergeCell ref="F282:F284"/>
    <mergeCell ref="D273:D275"/>
    <mergeCell ref="E273:E275"/>
    <mergeCell ref="F273:F275"/>
    <mergeCell ref="D276:D278"/>
    <mergeCell ref="E276:E278"/>
    <mergeCell ref="F276:F278"/>
    <mergeCell ref="D263:D269"/>
    <mergeCell ref="E263:E269"/>
    <mergeCell ref="F263:F269"/>
    <mergeCell ref="D270:D272"/>
    <mergeCell ref="E270:E272"/>
    <mergeCell ref="F270:F272"/>
    <mergeCell ref="G270:G271"/>
    <mergeCell ref="D279:D281"/>
    <mergeCell ref="E279:E281"/>
    <mergeCell ref="F279:F281"/>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5:D327"/>
    <mergeCell ref="E325:E327"/>
    <mergeCell ref="F325:F327"/>
    <mergeCell ref="D328:D334"/>
    <mergeCell ref="E328:E334"/>
    <mergeCell ref="F328:F334"/>
    <mergeCell ref="D319:D321"/>
    <mergeCell ref="E319:E321"/>
    <mergeCell ref="G347:G348"/>
    <mergeCell ref="G289:G290"/>
    <mergeCell ref="G60:G61"/>
    <mergeCell ref="G63:G64"/>
    <mergeCell ref="G66:G71"/>
    <mergeCell ref="G73:G74"/>
    <mergeCell ref="G76:G77"/>
    <mergeCell ref="G79:G80"/>
    <mergeCell ref="G82:G83"/>
    <mergeCell ref="G85:G86"/>
    <mergeCell ref="G91:G92"/>
    <mergeCell ref="G335:G336"/>
    <mergeCell ref="G338:G339"/>
    <mergeCell ref="G341:G342"/>
    <mergeCell ref="G344:G345"/>
    <mergeCell ref="G322:G323"/>
    <mergeCell ref="G325:G326"/>
    <mergeCell ref="G328:G333"/>
    <mergeCell ref="G316:G317"/>
    <mergeCell ref="G273:G274"/>
    <mergeCell ref="G276:G277"/>
    <mergeCell ref="G279:G280"/>
    <mergeCell ref="G282:G283"/>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11:G212"/>
    <mergeCell ref="G217:G218"/>
    <mergeCell ref="G221:G222"/>
    <mergeCell ref="G224:G225"/>
    <mergeCell ref="G227:G228"/>
    <mergeCell ref="G174:G175"/>
    <mergeCell ref="G177:G178"/>
    <mergeCell ref="G183:G184"/>
    <mergeCell ref="G230:G231"/>
    <mergeCell ref="G233:G234"/>
    <mergeCell ref="G236:G237"/>
    <mergeCell ref="G189:G190"/>
    <mergeCell ref="G192:G193"/>
    <mergeCell ref="G195:G196"/>
    <mergeCell ref="G198:G203"/>
    <mergeCell ref="G171:G17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70 I73:J73 I76:J76 I79:J79 I82:J82 I221:J221 I224:J224 I227:J227 I230:J230 I233:J233 I236:J236 I239:J239 I242:J242 I248:J248 I251:J251 I254:J254 I257:J257 I260:J260 I263:J267 I270:J270 I273:J273 I276:J276 I8:J8 I85:J85 I152:J152 I94:J94 I97:J97 I100:J100 I103:J103 I106:J106 I109:J109 I112:J112 I118:J118 I121:J121 I124:J124 I127:J127 I130:J130 I133:J137 I140:J140 I143:J143 I146:J146 I149:J149 I156:J156 I91:J91 I159:J159 I162:J162 I165:J165 I168:J168 I171:J171 I174:J174 I177:J177 I183:J183 I186:J186 I189:J189 I192:J192 I195:J195 I205:J205 I208:J208 I211:J211 I214:J214 I217:J217 I198:J202 I279:J279 I282:J282 I286:J286 I289:J289 I292:J292 I295:J295 I298:J298 I301:J301 I304:J304 I307:J307 I313:J313 I316:J316 I319:J319 I322:J322 I325:J325 I328:J332 I335:J335 I338:J338 I341:J341 I344:J344 I347:J347 I2:J2 I5:J5 I48:J48 I115:J115 I180:J180 I245:J245 I310:J3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 K230 K233 K236 K239 K242 K248 K251 K254 K257 K260 K263:K267 K270 K273 K276 K279 K10 K91 K149 K146 K143 K140 K133:K137 K130 K127 K124 K121 K118 K112 K109 K106 K103 K100 K97 K94 K156 K152 K159 K162 K165 K168 K171 K174 K177 K183 K186 K189 K192 K195 K205 K208 K211 K214 K217 K198:K202 K282 K286 K289 K292 K295 K298 K301 K304 K307 K313 K316 K319 K322 K325 K328:K332 K335 K338 K341 K344 K347 K5 K115 K180 K245 K310">
      <formula1>-9.99999999999999E+23</formula1>
      <formula2>9.99999999999999E+23</formula2>
    </dataValidation>
  </dataValidations>
  <hyperlinks>
    <hyperlink ref="L89" r:id="rId2" tooltip="https://portal.eias.ru/Portal/DownloadPage.aspx?type=12&amp;guid=c3349d00-6c6d-41db-8e4c-be16c8d77ab6" xr:uid="{07F569D5-B547-E87E-3888-0.22A8605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B791B-11DE-9BE6-539C-0.4F25BC2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532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t="s">
        <v>1158</v>
      </c>
      <c r="G10" s="215" t="s">
        <v>1159</v>
      </c>
      <c r="H10" s="2171" t="s">
        <v>1160</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t="s">
        <v>1161</v>
      </c>
      <c r="G11" s="215" t="s">
        <v>1162</v>
      </c>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1163</v>
      </c>
      <c r="G12" s="215" t="s">
        <v>1164</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1165</v>
      </c>
      <c r="G13" s="215" t="s">
        <v>1166</v>
      </c>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1E26-052B-DC73-56CC-0.A421A5B1}"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105</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108</v>
      </c>
      <c r="L10" s="2129" t="s">
        <v>87</v>
      </c>
      <c r="M10" s="2129"/>
      <c r="N10" s="112" t="s">
        <v>129</v>
      </c>
      <c r="O10" s="112" t="s">
        <v>108</v>
      </c>
      <c r="P10" s="2129" t="s">
        <v>87</v>
      </c>
      <c r="Q10" s="2129"/>
      <c r="R10" s="112" t="s">
        <v>129</v>
      </c>
      <c r="S10" s="285" t="s">
        <v>108</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247</v>
      </c>
      <c r="F105" s="2147" t="s">
        <v>65</v>
      </c>
      <c r="G105" s="2631" t="str">
        <f>INDEX(VD_NAME_LIST,MATCH("4189702",VD_ID_LIST,0))</f>
        <v>Горячее водоснабжение</v>
      </c>
      <c r="H105" s="2555"/>
      <c r="I105" s="2555">
        <v>1</v>
      </c>
      <c r="J105" s="2503" t="s">
        <v>248</v>
      </c>
      <c r="K105" s="2187" t="s">
        <v>65</v>
      </c>
      <c r="L105" s="2110"/>
      <c r="M105" s="2110" t="s">
        <v>109</v>
      </c>
      <c r="N105" s="2506" t="str">
        <f>IF(Z105="","",INDEX(TERRITORY_MR_LIST,MATCH(Z105,TERRITORY_LIST_ID,0)))</f>
        <v>Территория 1</v>
      </c>
      <c r="O105" s="2187" t="s">
        <v>19</v>
      </c>
      <c r="P105" s="2110"/>
      <c r="Q105" s="2110" t="s">
        <v>109</v>
      </c>
      <c r="R105" s="2632" t="s">
        <v>28</v>
      </c>
      <c r="S105" s="2408" t="s">
        <v>19</v>
      </c>
      <c r="T105" s="2408"/>
      <c r="U105" s="2408" t="s">
        <v>109</v>
      </c>
      <c r="V105" s="1436"/>
      <c r="W105" s="2503"/>
      <c r="Y105" s="1269"/>
      <c r="Z105" s="1269" t="s">
        <v>97</v>
      </c>
      <c r="AA105" s="1269"/>
      <c r="AB105" s="1269" t="s">
        <v>249</v>
      </c>
      <c r="AC105" s="1269" t="s">
        <v>250</v>
      </c>
      <c r="AD105" s="1269" t="s">
        <v>251</v>
      </c>
      <c r="AE105" s="1269" t="s">
        <v>252</v>
      </c>
      <c r="AF105" s="1269" t="s">
        <v>253</v>
      </c>
      <c r="AG105" s="1269"/>
      <c r="AH105" s="1269" t="str">
        <f>IF($E$105=0,"",$E$105)</f>
        <v>Тариф на горячую воду (горячее водоснабжение)</v>
      </c>
      <c r="AI105" s="1269" t="str">
        <f>IF($G$105=0,"",$G$105)</f>
        <v>Горячее водоснабжение</v>
      </c>
      <c r="AJ105" s="1269" t="str">
        <f>IF($J$105=0,"",$J$105)</f>
        <v>Тариф на горячую воду (горячее водоснабжение)
</v>
      </c>
      <c r="AK105" s="1269" t="str">
        <f>IF($K$105="нет","без дифференциации",IF($N$105=0,"",$N$105))</f>
        <v>Территория 1</v>
      </c>
      <c r="AL105" s="1269" t="str">
        <f>IF($O$105="нет","без дифференциации",IF($R$105=0,"",$R$105))</f>
        <v>без дифференциации</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17.25">
      <c r="A106" s="323"/>
      <c r="C106" s="322"/>
      <c r="D106" s="2137"/>
      <c r="E106" s="2145"/>
      <c r="F106" s="2148"/>
      <c r="G106" s="2631"/>
      <c r="H106" s="2555"/>
      <c r="I106" s="2555"/>
      <c r="J106" s="2503"/>
      <c r="K106" s="2188"/>
      <c r="L106" s="2110"/>
      <c r="M106" s="2110"/>
      <c r="N106" s="2506"/>
      <c r="O106" s="2188"/>
      <c r="P106" s="2110"/>
      <c r="Q106" s="2110"/>
      <c r="R106" s="2632" t="s">
        <v>28</v>
      </c>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631"/>
      <c r="H107" s="2505"/>
      <c r="I107" s="2505"/>
      <c r="J107" s="2535"/>
      <c r="K107" s="2188"/>
      <c r="L107" s="2505"/>
      <c r="M107" s="2505"/>
      <c r="N107" s="2507"/>
      <c r="O107" s="2114"/>
      <c r="P107" s="2633"/>
      <c r="Q107" s="2634"/>
      <c r="R107" s="2635" t="s">
        <v>254</v>
      </c>
      <c r="S107" s="2636"/>
      <c r="T107" s="2636"/>
      <c r="U107" s="2636"/>
      <c r="V107" s="2636"/>
      <c r="W107" s="2637"/>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631"/>
      <c r="H108" s="2505"/>
      <c r="I108" s="2505"/>
      <c r="J108" s="2535"/>
      <c r="K108" s="2114"/>
      <c r="L108" s="2633"/>
      <c r="M108" s="2634"/>
      <c r="N108" s="2638" t="s">
        <v>255</v>
      </c>
      <c r="O108" s="2634"/>
      <c r="P108" s="2634"/>
      <c r="Q108" s="2634"/>
      <c r="R108" s="2634"/>
      <c r="S108" s="2636"/>
      <c r="T108" s="2636"/>
      <c r="U108" s="2636"/>
      <c r="V108" s="2636"/>
      <c r="W108" s="263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640"/>
      <c r="H109" s="2633"/>
      <c r="I109" s="2634"/>
      <c r="J109" s="2641" t="s">
        <v>256</v>
      </c>
      <c r="K109" s="2634"/>
      <c r="L109" s="2634"/>
      <c r="M109" s="2634"/>
      <c r="N109" s="2634"/>
      <c r="O109" s="2634"/>
      <c r="P109" s="2634"/>
      <c r="Q109" s="2634"/>
      <c r="R109" s="2634"/>
      <c r="S109" s="2636"/>
      <c r="T109" s="2636"/>
      <c r="U109" s="2636"/>
      <c r="V109" s="2636"/>
      <c r="W109" s="2639"/>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CCEA8-B177-8FC7-D4A6-0.FE9B958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1167</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304</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303</v>
      </c>
      <c r="E12" s="2372"/>
      <c r="F12" s="2372"/>
      <c r="G12" s="889"/>
      <c r="H12" s="889"/>
      <c r="I12" s="889"/>
      <c r="J12" s="889"/>
      <c r="K12" s="2201"/>
      <c r="U12" s="677"/>
      <c r="V12" s="760">
        <v>15</v>
      </c>
    </row>
    <row customHeight="1" ht="35.699999999999996">
      <c r="C13" s="178"/>
      <c r="D13" s="807" t="s">
        <v>87</v>
      </c>
      <c r="E13" s="809" t="s">
        <v>305</v>
      </c>
      <c r="F13" s="809" t="s">
        <v>569</v>
      </c>
      <c r="G13" s="810" t="s">
        <v>306</v>
      </c>
      <c r="H13" s="809" t="s">
        <v>393</v>
      </c>
      <c r="I13" s="810" t="s">
        <v>306</v>
      </c>
      <c r="J13" s="809" t="s">
        <v>393</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1168</v>
      </c>
      <c r="F17" s="523" t="s">
        <v>309</v>
      </c>
      <c r="G17" s="680"/>
      <c r="H17" s="680"/>
      <c r="I17" s="680"/>
      <c r="J17" s="680"/>
      <c r="K17" s="291" t="s">
        <v>1169</v>
      </c>
      <c r="V17" s="507">
        <v>0</v>
      </c>
    </row>
    <row customHeight="1" ht="48.29999999999999">
      <c r="A18" s="507"/>
      <c r="C18" s="528"/>
      <c r="D18" s="523">
        <v>3</v>
      </c>
      <c r="E18" s="281" t="s">
        <v>817</v>
      </c>
      <c r="F18" s="523" t="s">
        <v>309</v>
      </c>
      <c r="G18" s="811" t="s">
        <v>309</v>
      </c>
      <c r="H18" s="812" t="s">
        <v>309</v>
      </c>
      <c r="I18" s="523" t="s">
        <v>309</v>
      </c>
      <c r="J18" s="580" t="s">
        <v>309</v>
      </c>
      <c r="K18" s="291" t="s">
        <v>1170</v>
      </c>
      <c r="V18" s="507">
        <v>46</v>
      </c>
    </row>
    <row customHeight="1" ht="35.699999999999996">
      <c r="A19" s="507"/>
      <c r="C19" s="528"/>
      <c r="D19" s="541" t="s">
        <v>327</v>
      </c>
      <c r="E19" s="561" t="s">
        <v>819</v>
      </c>
      <c r="F19" s="523" t="s">
        <v>820</v>
      </c>
      <c r="G19" s="819"/>
      <c r="H19" s="108"/>
      <c r="I19" s="819"/>
      <c r="J19" s="820"/>
      <c r="K19" s="681"/>
      <c r="V19" s="507">
        <v>34</v>
      </c>
    </row>
    <row customHeight="1" ht="35.699999999999996">
      <c r="A20" s="507"/>
      <c r="C20" s="528"/>
      <c r="D20" s="1892" t="s">
        <v>335</v>
      </c>
      <c r="E20" s="561" t="s">
        <v>821</v>
      </c>
      <c r="F20" s="523" t="s">
        <v>822</v>
      </c>
      <c r="G20" s="819"/>
      <c r="H20" s="108"/>
      <c r="I20" s="819"/>
      <c r="J20" s="108"/>
      <c r="K20" s="681"/>
      <c r="V20" s="507">
        <v>34</v>
      </c>
    </row>
    <row customHeight="1" ht="48.29999999999999">
      <c r="A21" s="507"/>
      <c r="C21" s="528"/>
      <c r="D21" s="1892" t="s">
        <v>337</v>
      </c>
      <c r="E21" s="561" t="s">
        <v>823</v>
      </c>
      <c r="F21" s="523" t="s">
        <v>574</v>
      </c>
      <c r="G21" s="682"/>
      <c r="H21" s="108"/>
      <c r="I21" s="682"/>
      <c r="J21" s="108"/>
      <c r="K21" s="681"/>
      <c r="V21" s="507">
        <v>46</v>
      </c>
    </row>
    <row customHeight="1" ht="67.5" hidden="1">
      <c r="A22" s="507"/>
      <c r="C22" s="528"/>
      <c r="D22" s="523">
        <v>5</v>
      </c>
      <c r="E22" s="281" t="s">
        <v>1171</v>
      </c>
      <c r="F22" s="523" t="s">
        <v>561</v>
      </c>
      <c r="G22" s="683"/>
      <c r="H22" s="684"/>
      <c r="I22" s="683"/>
      <c r="J22" s="684"/>
      <c r="K22" s="291" t="s">
        <v>1172</v>
      </c>
      <c r="V22" s="507">
        <v>0</v>
      </c>
    </row>
    <row customHeight="1" ht="33.75" hidden="1">
      <c r="C23" s="453"/>
      <c r="D23" s="523">
        <v>6</v>
      </c>
      <c r="E23" s="281" t="s">
        <v>1173</v>
      </c>
      <c r="F23" s="523" t="s">
        <v>1174</v>
      </c>
      <c r="G23" s="683"/>
      <c r="H23" s="683"/>
      <c r="I23" s="683"/>
      <c r="J23" s="683"/>
      <c r="K23" s="291" t="s">
        <v>1175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3D7C79-F72C-D451-5397-0.30196E1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1176</v>
      </c>
      <c r="B1" s="1069" t="s">
        <v>1177</v>
      </c>
      <c r="C1" s="1069" t="s">
        <v>1178</v>
      </c>
      <c r="D1" s="1069" t="s">
        <v>1179</v>
      </c>
      <c r="E1" s="1069" t="s">
        <v>1180</v>
      </c>
      <c r="F1" s="1069" t="s">
        <v>1181</v>
      </c>
      <c r="G1" s="1069" t="s">
        <v>1182</v>
      </c>
      <c r="H1" s="1069" t="s">
        <v>1183</v>
      </c>
      <c r="I1" s="1069" t="s">
        <v>1184</v>
      </c>
      <c r="J1" s="1069" t="s">
        <v>1185</v>
      </c>
      <c r="K1" s="1069" t="s">
        <v>1186</v>
      </c>
      <c r="L1" s="1069" t="s">
        <v>1187</v>
      </c>
      <c r="M1" s="1069"/>
      <c r="N1" s="1069" t="s">
        <v>1188</v>
      </c>
      <c r="O1" s="1069" t="s">
        <v>1189</v>
      </c>
      <c r="P1" s="1069" t="s">
        <v>1190</v>
      </c>
      <c r="Q1" s="1069" t="s">
        <v>1191</v>
      </c>
      <c r="R1" s="1069" t="s">
        <v>1192</v>
      </c>
      <c r="S1" s="1069" t="s">
        <v>1193</v>
      </c>
      <c r="T1" s="1069" t="s">
        <v>1194</v>
      </c>
      <c r="U1" s="1069" t="s">
        <v>1195</v>
      </c>
      <c r="V1" s="1069"/>
      <c r="W1" s="799" t="s">
        <v>1196</v>
      </c>
      <c r="X1" s="1069" t="s">
        <v>1197</v>
      </c>
      <c r="Y1" s="1069" t="s">
        <v>1198</v>
      </c>
      <c r="Z1" s="1069"/>
      <c r="AA1" s="1069" t="s">
        <v>1199</v>
      </c>
      <c r="AB1" s="1069"/>
      <c r="AC1" s="1069" t="s">
        <v>1200</v>
      </c>
      <c r="AD1" s="1069"/>
      <c r="AF1" s="1069" t="s">
        <v>1201</v>
      </c>
      <c r="AH1" s="1069" t="s">
        <v>1202</v>
      </c>
      <c r="AI1" s="1069" t="s">
        <v>1203</v>
      </c>
      <c r="AK1" s="1069" t="s">
        <v>1204</v>
      </c>
      <c r="AM1" s="1069" t="s">
        <v>1205</v>
      </c>
      <c r="AP1" s="1069" t="s">
        <v>1206</v>
      </c>
      <c r="AQ1" s="1069" t="s">
        <v>1207</v>
      </c>
      <c r="AS1" s="1069" t="s">
        <v>1208</v>
      </c>
      <c r="AU1" s="1069" t="s">
        <v>1209</v>
      </c>
      <c r="AW1" s="1069" t="s">
        <v>1210</v>
      </c>
      <c r="AX1" s="1069" t="s">
        <v>1211</v>
      </c>
      <c r="AZ1" s="1154" t="s">
        <v>1212</v>
      </c>
      <c r="BB1" s="1069" t="s">
        <v>1213</v>
      </c>
      <c r="BC1" s="1069"/>
      <c r="BE1" s="1069" t="s">
        <v>1214</v>
      </c>
      <c r="BF1" s="1069" t="s">
        <v>1215</v>
      </c>
      <c r="BH1" s="1071" t="s">
        <v>810</v>
      </c>
      <c r="BI1" s="1072"/>
      <c r="BJ1" s="1073" t="s">
        <v>1216</v>
      </c>
      <c r="BK1" s="1072"/>
      <c r="BL1" s="1074" t="s">
        <v>909</v>
      </c>
      <c r="BM1" s="1072"/>
      <c r="BN1" s="1075" t="s">
        <v>1217</v>
      </c>
      <c r="BS1" s="1429"/>
    </row>
    <row customHeight="1" ht="11.25">
      <c r="A2" s="1076" t="s">
        <v>1218</v>
      </c>
      <c r="B2" s="1077">
        <v>2000</v>
      </c>
      <c r="C2" s="1077">
        <v>2022</v>
      </c>
      <c r="D2" s="1077" t="s">
        <v>65</v>
      </c>
      <c r="E2" s="1078" t="s">
        <v>1219</v>
      </c>
      <c r="F2" s="1078" t="s">
        <v>1220</v>
      </c>
      <c r="G2" s="1078" t="s">
        <v>1221</v>
      </c>
      <c r="H2" s="1079" t="s">
        <v>54</v>
      </c>
      <c r="I2" s="1078" t="s">
        <v>109</v>
      </c>
      <c r="J2" s="1078" t="s">
        <v>1222</v>
      </c>
      <c r="K2" s="1080" t="s">
        <v>1223</v>
      </c>
      <c r="L2" s="1081"/>
      <c r="M2" s="1080">
        <v>1</v>
      </c>
      <c r="N2" s="1164" t="s">
        <v>1224</v>
      </c>
      <c r="O2" s="1079" t="s">
        <v>1225</v>
      </c>
      <c r="P2" s="1082" t="s">
        <v>37</v>
      </c>
      <c r="Q2" s="1083" t="s">
        <v>1226</v>
      </c>
      <c r="R2" s="145" t="s">
        <v>1227</v>
      </c>
      <c r="S2" s="145" t="s">
        <v>1228</v>
      </c>
      <c r="T2" s="1084" t="s">
        <v>1229</v>
      </c>
      <c r="U2" s="1081" t="s">
        <v>1230</v>
      </c>
      <c r="V2" s="1085">
        <v>1</v>
      </c>
      <c r="W2" s="1086"/>
      <c r="X2" s="1086" t="s">
        <v>1231</v>
      </c>
      <c r="Y2" s="1077" t="s">
        <v>1232</v>
      </c>
      <c r="Z2" s="1087"/>
      <c r="AA2" s="1077" t="s">
        <v>1233</v>
      </c>
      <c r="AB2" s="1088" t="s">
        <v>1233</v>
      </c>
      <c r="AC2" s="1077" t="s">
        <v>1234</v>
      </c>
      <c r="AD2" s="1088" t="s">
        <v>1234</v>
      </c>
      <c r="AF2" s="1079" t="s">
        <v>1230</v>
      </c>
      <c r="AH2" s="1078" t="s">
        <v>1235</v>
      </c>
      <c r="AI2" s="1078" t="s">
        <v>1235</v>
      </c>
      <c r="AK2" s="1078" t="s">
        <v>1236</v>
      </c>
      <c r="AM2" s="1078" t="s">
        <v>1237</v>
      </c>
      <c r="AP2" s="1089" t="s">
        <v>1231</v>
      </c>
      <c r="AQ2" s="1090" t="s">
        <v>1231</v>
      </c>
      <c r="AS2" s="1077" t="s">
        <v>1238</v>
      </c>
      <c r="AU2" s="1122" t="s">
        <v>1239</v>
      </c>
      <c r="AW2" s="1122" t="s">
        <v>1240</v>
      </c>
      <c r="AX2" s="1122" t="s">
        <v>1240</v>
      </c>
      <c r="AZ2" s="1122" t="s">
        <v>1241</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110</v>
      </c>
      <c r="J3" s="1078" t="s">
        <v>559</v>
      </c>
      <c r="K3" s="1080" t="s">
        <v>1153</v>
      </c>
      <c r="L3" s="1081">
        <f>_xlfn.IFERROR(MATCH(K3,OFFER_METHOD,0),0)</f>
        <v>43</v>
      </c>
      <c r="M3" s="1080">
        <v>2</v>
      </c>
      <c r="N3" s="1164" t="s">
        <v>1250</v>
      </c>
      <c r="O3" s="1079" t="s">
        <v>1251</v>
      </c>
      <c r="P3" s="1082" t="s">
        <v>1252</v>
      </c>
      <c r="Q3" s="1083" t="s">
        <v>1253</v>
      </c>
      <c r="R3" s="145" t="s">
        <v>1254</v>
      </c>
      <c r="S3" s="145" t="s">
        <v>1255</v>
      </c>
      <c r="T3" s="1084" t="s">
        <v>1256</v>
      </c>
      <c r="U3" s="1081" t="s">
        <v>1257</v>
      </c>
      <c r="V3" s="1085">
        <v>2</v>
      </c>
      <c r="W3" s="1086"/>
      <c r="X3" s="1086" t="s">
        <v>1258</v>
      </c>
      <c r="Y3" s="1077" t="s">
        <v>1232</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1243</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89</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1232</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1316</v>
      </c>
      <c r="H5" s="1079" t="s">
        <v>1317</v>
      </c>
      <c r="I5" s="1078" t="s">
        <v>90</v>
      </c>
      <c r="K5" s="1080" t="s">
        <v>1318</v>
      </c>
      <c r="L5" s="1081">
        <f>_xlfn.IFERROR(MATCH(K5,OFFER_METHOD,0),0)</f>
        <v>0</v>
      </c>
      <c r="M5" s="1080">
        <v>4</v>
      </c>
      <c r="N5" s="1094" t="s">
        <v>1319</v>
      </c>
      <c r="O5" s="1078" t="s">
        <v>1320</v>
      </c>
      <c r="Q5" s="1083" t="s">
        <v>1321</v>
      </c>
      <c r="R5" s="145" t="s">
        <v>544</v>
      </c>
      <c r="T5" s="1079" t="s">
        <v>1322</v>
      </c>
      <c r="U5" s="1081" t="s">
        <v>1323</v>
      </c>
      <c r="V5" s="1085">
        <v>4</v>
      </c>
      <c r="W5" s="1086"/>
      <c r="X5" s="1086" t="s">
        <v>166</v>
      </c>
      <c r="Y5" s="1077" t="s">
        <v>1324</v>
      </c>
      <c r="Z5" s="1093">
        <v>1</v>
      </c>
      <c r="AF5" s="1079" t="s">
        <v>1325</v>
      </c>
      <c r="AH5" s="1078" t="s">
        <v>1326</v>
      </c>
      <c r="AK5" s="1078" t="s">
        <v>1327</v>
      </c>
      <c r="AM5" s="1078" t="s">
        <v>1328</v>
      </c>
      <c r="AP5" s="1089" t="s">
        <v>166</v>
      </c>
      <c r="AQ5" s="1090" t="s">
        <v>166</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1231</v>
      </c>
      <c r="BS5" s="1431"/>
      <c r="BT5" s="1283">
        <v>64236871</v>
      </c>
      <c r="BU5" s="1070" t="s">
        <v>227</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111</v>
      </c>
      <c r="J6" s="1069" t="s">
        <v>1342</v>
      </c>
      <c r="L6" s="1081">
        <f>SUM(kind_of_control_method_filter)</f>
        <v>43</v>
      </c>
      <c r="N6" s="1094" t="s">
        <v>1343</v>
      </c>
      <c r="O6" s="1078" t="s">
        <v>1344</v>
      </c>
      <c r="R6" s="145" t="s">
        <v>1226</v>
      </c>
      <c r="T6" s="1079" t="s">
        <v>1345</v>
      </c>
      <c r="U6" s="1081" t="s">
        <v>1325</v>
      </c>
      <c r="V6" s="1085">
        <v>5</v>
      </c>
      <c r="W6" s="1086"/>
      <c r="X6" s="1077" t="s">
        <v>172</v>
      </c>
      <c r="Y6" s="1077" t="s">
        <v>1346</v>
      </c>
      <c r="Z6" s="1093"/>
      <c r="AA6" s="1096"/>
      <c r="AH6" s="1078" t="s">
        <v>1347</v>
      </c>
      <c r="AK6" s="1078" t="s">
        <v>1348</v>
      </c>
      <c r="AM6" s="1078" t="s">
        <v>1349</v>
      </c>
      <c r="AP6" s="1089" t="s">
        <v>172</v>
      </c>
      <c r="AQ6" s="1090" t="s">
        <v>172</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1265</v>
      </c>
      <c r="BS6" s="1432"/>
      <c r="BT6" s="1283">
        <v>64236872</v>
      </c>
      <c r="BU6" s="1070" t="s">
        <v>232</v>
      </c>
      <c r="BV6" s="1072"/>
      <c r="BW6" s="1697">
        <v>4213768</v>
      </c>
      <c r="BX6" s="1695" t="s">
        <v>257</v>
      </c>
      <c r="BZ6" s="1283">
        <v>64237510</v>
      </c>
      <c r="CA6" s="1070" t="s">
        <v>1357</v>
      </c>
    </row>
    <row customHeight="1" ht="11.25">
      <c r="A7" s="1076" t="s">
        <v>1358</v>
      </c>
      <c r="B7" s="1077">
        <v>2005</v>
      </c>
      <c r="E7" s="1078" t="s">
        <v>1359</v>
      </c>
      <c r="F7" s="1095"/>
      <c r="H7" s="1079" t="s">
        <v>1360</v>
      </c>
      <c r="I7" s="1078" t="s">
        <v>91</v>
      </c>
      <c r="J7" s="1078" t="s">
        <v>1361</v>
      </c>
      <c r="N7" s="1098" t="s">
        <v>1362</v>
      </c>
      <c r="O7" s="1078" t="s">
        <v>1363</v>
      </c>
      <c r="U7" s="1081" t="s">
        <v>19</v>
      </c>
      <c r="V7" s="372" t="s">
        <v>91</v>
      </c>
      <c r="W7" s="1086"/>
      <c r="X7" s="1077" t="s">
        <v>178</v>
      </c>
      <c r="Y7" s="1077" t="s">
        <v>1324</v>
      </c>
      <c r="Z7" s="1093"/>
      <c r="AA7" s="1096"/>
      <c r="AH7" s="1078" t="s">
        <v>1364</v>
      </c>
      <c r="AK7" s="1078" t="s">
        <v>1365</v>
      </c>
      <c r="AM7" s="1078" t="s">
        <v>1366</v>
      </c>
      <c r="AP7" s="1089" t="s">
        <v>178</v>
      </c>
      <c r="AQ7" s="1090" t="s">
        <v>178</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237</v>
      </c>
      <c r="BV7" s="1072"/>
      <c r="BW7" s="1697">
        <v>4213769</v>
      </c>
      <c r="BX7" s="1695" t="s">
        <v>1374</v>
      </c>
      <c r="BZ7" s="1283">
        <v>64237511</v>
      </c>
      <c r="CA7" s="1070" t="s">
        <v>272</v>
      </c>
    </row>
    <row customHeight="1" ht="11.25">
      <c r="A8" s="1076" t="s">
        <v>1375</v>
      </c>
      <c r="B8" s="1077">
        <v>2006</v>
      </c>
      <c r="E8" s="1078" t="s">
        <v>1376</v>
      </c>
      <c r="F8" s="1095"/>
      <c r="H8" s="1079" t="s">
        <v>1377</v>
      </c>
      <c r="I8" s="1078" t="s">
        <v>92</v>
      </c>
      <c r="J8" s="1078" t="s">
        <v>1378</v>
      </c>
      <c r="N8" s="1165" t="s">
        <v>1379</v>
      </c>
      <c r="O8" s="1078" t="s">
        <v>1380</v>
      </c>
      <c r="V8" s="372" t="s">
        <v>92</v>
      </c>
      <c r="W8" s="1086"/>
      <c r="X8" s="1077" t="s">
        <v>184</v>
      </c>
      <c r="Y8" s="1077" t="s">
        <v>1324</v>
      </c>
      <c r="Z8" s="1093"/>
      <c r="AA8" s="1096"/>
      <c r="AK8" s="1078" t="s">
        <v>1381</v>
      </c>
      <c r="AP8" s="1089" t="s">
        <v>184</v>
      </c>
      <c r="AQ8" s="1090" t="s">
        <v>184</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166</v>
      </c>
      <c r="BS8" s="1431"/>
      <c r="BT8" s="1283">
        <v>64236874</v>
      </c>
      <c r="BU8" s="1297" t="s">
        <v>1390</v>
      </c>
      <c r="BV8" s="1072"/>
      <c r="BW8" s="1697">
        <v>4213770</v>
      </c>
      <c r="BX8" s="1698" t="s">
        <v>1391</v>
      </c>
      <c r="BZ8" s="1283">
        <v>64237512</v>
      </c>
      <c r="CA8" s="1070" t="s">
        <v>267</v>
      </c>
    </row>
    <row customHeight="1" ht="11.25">
      <c r="A9" s="1076" t="s">
        <v>1392</v>
      </c>
      <c r="B9" s="1077">
        <v>2007</v>
      </c>
      <c r="E9" s="1078" t="s">
        <v>1393</v>
      </c>
      <c r="F9" s="1095"/>
      <c r="G9" s="1069" t="s">
        <v>1394</v>
      </c>
      <c r="H9" s="1069" t="s">
        <v>1395</v>
      </c>
      <c r="I9" s="1078" t="s">
        <v>112</v>
      </c>
      <c r="O9" s="1078" t="s">
        <v>1396</v>
      </c>
      <c r="V9" s="372" t="s">
        <v>112</v>
      </c>
      <c r="W9" s="1086"/>
      <c r="X9" s="1077" t="s">
        <v>190</v>
      </c>
      <c r="Y9" s="1077" t="s">
        <v>1232</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172</v>
      </c>
      <c r="BS9" s="1431"/>
      <c r="BT9" s="1283">
        <v>64236875</v>
      </c>
      <c r="BU9" s="1070" t="s">
        <v>242</v>
      </c>
      <c r="BV9" s="1072"/>
      <c r="BW9" s="1692"/>
      <c r="BX9" s="1692"/>
    </row>
    <row customHeight="1" ht="11.25">
      <c r="A10" s="1076" t="s">
        <v>1406</v>
      </c>
      <c r="B10" s="1077">
        <v>2008</v>
      </c>
      <c r="E10" s="1078" t="s">
        <v>1407</v>
      </c>
      <c r="F10" s="1095"/>
      <c r="G10" s="1078" t="s">
        <v>1408</v>
      </c>
      <c r="H10" s="1078" t="s">
        <v>1409</v>
      </c>
      <c r="I10" s="1078" t="s">
        <v>148</v>
      </c>
      <c r="J10" s="1069" t="s">
        <v>1410</v>
      </c>
      <c r="K10" s="1069" t="s">
        <v>1411</v>
      </c>
      <c r="O10" s="1078" t="s">
        <v>1412</v>
      </c>
      <c r="V10" s="373" t="s">
        <v>148</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178</v>
      </c>
      <c r="BS10" s="1431"/>
      <c r="BT10" s="1283">
        <v>64236876</v>
      </c>
      <c r="BU10" s="1070" t="s">
        <v>222</v>
      </c>
      <c r="BV10" s="1072"/>
      <c r="BW10" s="1692"/>
      <c r="BX10" s="1692"/>
    </row>
    <row customHeight="1" ht="11.25">
      <c r="A11" s="1076" t="s">
        <v>1422</v>
      </c>
      <c r="B11" s="1077">
        <v>2009</v>
      </c>
      <c r="E11" s="1078" t="s">
        <v>1423</v>
      </c>
      <c r="F11" s="1095"/>
      <c r="G11" s="1078" t="s">
        <v>1424</v>
      </c>
      <c r="H11" s="1078" t="s">
        <v>1425</v>
      </c>
      <c r="I11" s="1078" t="s">
        <v>149</v>
      </c>
      <c r="J11" s="1079" t="s">
        <v>1426</v>
      </c>
      <c r="K11" s="1101" t="s">
        <v>1427</v>
      </c>
      <c r="O11" s="1079" t="s">
        <v>1428</v>
      </c>
      <c r="V11" s="372" t="s">
        <v>149</v>
      </c>
      <c r="W11" s="277"/>
      <c r="X11" s="1086" t="s">
        <v>1398</v>
      </c>
      <c r="Y11" s="1077" t="s">
        <v>1429</v>
      </c>
      <c r="Z11" s="1093"/>
      <c r="AP11" s="1089" t="s">
        <v>190</v>
      </c>
      <c r="AQ11" s="1091" t="s">
        <v>190</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184</v>
      </c>
      <c r="BS11" s="1431"/>
      <c r="BW11" s="1692"/>
      <c r="BX11" s="1692"/>
    </row>
    <row customHeight="1" ht="11.25">
      <c r="A12" s="1076" t="s">
        <v>1436</v>
      </c>
      <c r="B12" s="1077">
        <v>2010</v>
      </c>
      <c r="E12" s="1078" t="s">
        <v>1437</v>
      </c>
      <c r="F12" s="1095"/>
      <c r="G12" s="1078" t="s">
        <v>1425</v>
      </c>
      <c r="I12" s="1078" t="s">
        <v>150</v>
      </c>
      <c r="J12" s="1079" t="s">
        <v>1438</v>
      </c>
      <c r="K12" s="1101" t="s">
        <v>1439</v>
      </c>
      <c r="O12" s="1079" t="s">
        <v>1226</v>
      </c>
      <c r="V12" s="372" t="s">
        <v>150</v>
      </c>
      <c r="W12" s="1091"/>
      <c r="X12" s="1086" t="s">
        <v>1440</v>
      </c>
      <c r="Y12" s="1077" t="s">
        <v>1232</v>
      </c>
      <c r="AP12" s="1089"/>
      <c r="AW12" s="1122" t="s">
        <v>149</v>
      </c>
      <c r="AX12" s="1122" t="s">
        <v>149</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151</v>
      </c>
      <c r="K13" s="1101" t="s">
        <v>1397</v>
      </c>
      <c r="V13" s="372" t="s">
        <v>151</v>
      </c>
      <c r="W13" s="1091"/>
      <c r="X13" s="1091"/>
      <c r="Y13" s="1091"/>
      <c r="AW13" s="1122" t="s">
        <v>150</v>
      </c>
      <c r="AX13" s="1122" t="s">
        <v>150</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152</v>
      </c>
      <c r="J14" s="1069" t="s">
        <v>1455</v>
      </c>
      <c r="N14" s="1069" t="s">
        <v>1456</v>
      </c>
      <c r="V14" s="1085">
        <v>13</v>
      </c>
      <c r="W14" s="1086"/>
      <c r="X14" s="1086" t="s">
        <v>1265</v>
      </c>
      <c r="Y14" s="1077" t="s">
        <v>1232</v>
      </c>
      <c r="AW14" s="1122" t="s">
        <v>151</v>
      </c>
      <c r="AX14" s="1122" t="s">
        <v>151</v>
      </c>
      <c r="AZ14" s="1069" t="s">
        <v>1457</v>
      </c>
      <c r="BB14" s="1122" t="s">
        <v>1458</v>
      </c>
      <c r="BC14" s="1122" t="s">
        <v>1450</v>
      </c>
      <c r="BE14" s="1122">
        <v>2012</v>
      </c>
      <c r="BH14" s="1070" t="s">
        <v>1373</v>
      </c>
      <c r="BJ14" s="1219" t="s">
        <v>1459</v>
      </c>
      <c r="BL14" s="1219" t="s">
        <v>1459</v>
      </c>
      <c r="BN14" s="1070" t="s">
        <v>1460</v>
      </c>
      <c r="BQ14" s="1283">
        <v>4213782</v>
      </c>
      <c r="BR14" s="1070" t="s">
        <v>190</v>
      </c>
      <c r="BS14" s="1431"/>
      <c r="BT14" s="1072"/>
      <c r="BU14" s="1072"/>
      <c r="BV14" s="1072"/>
      <c r="BW14" s="1696"/>
      <c r="BX14" s="1692"/>
    </row>
    <row customHeight="1" ht="19.5">
      <c r="A15" s="1076" t="s">
        <v>1461</v>
      </c>
      <c r="B15" s="1077">
        <v>2013</v>
      </c>
      <c r="E15" s="1700" t="s">
        <v>1462</v>
      </c>
      <c r="G15" s="1069" t="s">
        <v>1463</v>
      </c>
      <c r="H15" s="1069" t="s">
        <v>1464</v>
      </c>
      <c r="I15" s="1080" t="s">
        <v>153</v>
      </c>
      <c r="J15" s="1091" t="s">
        <v>586</v>
      </c>
      <c r="N15" s="1160" t="s">
        <v>1465</v>
      </c>
      <c r="X15" s="1089"/>
      <c r="AW15" s="1122" t="s">
        <v>152</v>
      </c>
      <c r="AX15" s="1122" t="s">
        <v>152</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98</v>
      </c>
      <c r="J16" s="1091" t="s">
        <v>559</v>
      </c>
      <c r="N16" s="1160" t="s">
        <v>1473</v>
      </c>
      <c r="AW16" s="1122" t="s">
        <v>153</v>
      </c>
      <c r="AX16" s="1122" t="s">
        <v>153</v>
      </c>
      <c r="AZ16" s="1122" t="s">
        <v>1400</v>
      </c>
      <c r="BB16" s="1122" t="s">
        <v>1474</v>
      </c>
      <c r="BC16" s="1122" t="s">
        <v>1450</v>
      </c>
      <c r="BE16" s="1122">
        <v>2014</v>
      </c>
      <c r="BH16" s="1070" t="s">
        <v>1405</v>
      </c>
      <c r="BJ16" s="1219" t="s">
        <v>1475</v>
      </c>
      <c r="BL16" s="1219" t="s">
        <v>1475</v>
      </c>
      <c r="BN16" s="1070" t="s">
        <v>1476</v>
      </c>
      <c r="BR16" s="1072"/>
      <c r="BS16" s="1433"/>
      <c r="BT16" s="1072"/>
      <c r="BU16" s="1072"/>
      <c r="BV16" s="1072"/>
      <c r="BW16" s="1696"/>
      <c r="BX16" s="1692"/>
    </row>
    <row customHeight="1" ht="21">
      <c r="A17" s="1076" t="s">
        <v>1477</v>
      </c>
      <c r="B17" s="1077">
        <v>2015</v>
      </c>
      <c r="G17" s="1078" t="s">
        <v>1425</v>
      </c>
      <c r="H17" s="1078" t="s">
        <v>1425</v>
      </c>
      <c r="I17" s="1078" t="s">
        <v>1478</v>
      </c>
      <c r="N17" s="1160" t="s">
        <v>1479</v>
      </c>
      <c r="X17" s="1089"/>
      <c r="AW17" s="1122" t="s">
        <v>98</v>
      </c>
      <c r="AX17" s="1122" t="s">
        <v>98</v>
      </c>
      <c r="AZ17" s="1122" t="s">
        <v>1480</v>
      </c>
      <c r="BB17" s="1122" t="s">
        <v>1481</v>
      </c>
      <c r="BC17" s="1122" t="s">
        <v>1333</v>
      </c>
      <c r="BE17" s="1122">
        <v>2015</v>
      </c>
      <c r="BH17" s="1070" t="s">
        <v>1421</v>
      </c>
      <c r="BJ17" s="1219" t="s">
        <v>1482</v>
      </c>
      <c r="BL17" s="1219" t="s">
        <v>1482</v>
      </c>
      <c r="BN17" s="1070" t="s">
        <v>1483</v>
      </c>
      <c r="BR17" s="1069" t="s">
        <v>1276</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1333</v>
      </c>
      <c r="BE18" s="1122">
        <v>2016</v>
      </c>
      <c r="BH18" s="1070" t="s">
        <v>1435</v>
      </c>
      <c r="BJ18" s="1219" t="s">
        <v>1493</v>
      </c>
      <c r="BL18" s="1219" t="s">
        <v>1493</v>
      </c>
      <c r="BN18" s="1070" t="s">
        <v>1494</v>
      </c>
      <c r="BQ18" s="1434" t="s">
        <v>1306</v>
      </c>
      <c r="BR18" s="1161" t="s">
        <v>1307</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165</v>
      </c>
      <c r="I19" s="1078" t="s">
        <v>1504</v>
      </c>
      <c r="N19" s="1160" t="s">
        <v>1505</v>
      </c>
      <c r="X19" s="1089"/>
      <c r="AW19" s="1122" t="s">
        <v>1490</v>
      </c>
      <c r="AX19" s="1122" t="s">
        <v>1490</v>
      </c>
      <c r="AZ19" s="1069" t="s">
        <v>1506</v>
      </c>
      <c r="BB19" s="1122" t="s">
        <v>1507</v>
      </c>
      <c r="BC19" s="1122" t="s">
        <v>1333</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1265</v>
      </c>
      <c r="I20" s="1078" t="s">
        <v>1516</v>
      </c>
      <c r="N20" s="1160" t="s">
        <v>1517</v>
      </c>
      <c r="AW20" s="1122" t="s">
        <v>1504</v>
      </c>
      <c r="AX20" s="1122" t="s">
        <v>1504</v>
      </c>
      <c r="AZ20" s="1122" t="s">
        <v>1518</v>
      </c>
      <c r="BB20" s="1122" t="s">
        <v>1519</v>
      </c>
      <c r="BC20" s="1122" t="s">
        <v>1450</v>
      </c>
      <c r="BE20" s="1122">
        <v>2018</v>
      </c>
      <c r="BH20" s="1070" t="s">
        <v>1446</v>
      </c>
      <c r="BJ20" s="1070" t="s">
        <v>1373</v>
      </c>
      <c r="BL20" s="1070" t="s">
        <v>1373</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1333</v>
      </c>
      <c r="BE21" s="1122">
        <v>2019</v>
      </c>
      <c r="BH21" s="1070" t="s">
        <v>1453</v>
      </c>
      <c r="BJ21" s="1070" t="s">
        <v>1389</v>
      </c>
      <c r="BL21" s="1070" t="s">
        <v>1389</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1333</v>
      </c>
      <c r="BE22" s="1122">
        <v>2020</v>
      </c>
      <c r="BH22" s="1070" t="s">
        <v>1460</v>
      </c>
      <c r="BJ22" s="1070" t="s">
        <v>1405</v>
      </c>
      <c r="BL22" s="1070" t="s">
        <v>1405</v>
      </c>
      <c r="BQ22" s="1283">
        <v>4190067</v>
      </c>
      <c r="BR22" s="1070" t="s">
        <v>1538</v>
      </c>
      <c r="BS22" s="1431"/>
      <c r="BT22" s="1283">
        <v>4189674</v>
      </c>
      <c r="BU22" s="1070" t="s">
        <v>1539</v>
      </c>
      <c r="BV22" s="1072"/>
      <c r="BW22" s="1072"/>
      <c r="CC22" s="1283">
        <v>4189711</v>
      </c>
      <c r="CD22" s="1070" t="s">
        <v>296</v>
      </c>
    </row>
    <row customHeight="1" ht="21">
      <c r="A23" s="1076" t="s">
        <v>1540</v>
      </c>
      <c r="B23" s="1077">
        <v>2021</v>
      </c>
      <c r="AW23" s="1122" t="s">
        <v>1541</v>
      </c>
      <c r="AX23" s="1122" t="s">
        <v>1541</v>
      </c>
      <c r="AZ23" s="1122" t="s">
        <v>1542</v>
      </c>
      <c r="BB23" s="1122" t="s">
        <v>1543</v>
      </c>
      <c r="BC23" s="1122" t="s">
        <v>1243</v>
      </c>
      <c r="BE23" s="1122">
        <v>2021</v>
      </c>
      <c r="BH23" s="1070" t="s">
        <v>1468</v>
      </c>
      <c r="BJ23" s="1070" t="s">
        <v>1421</v>
      </c>
      <c r="BL23" s="1070" t="s">
        <v>1421</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1435</v>
      </c>
      <c r="BL24" s="1070" t="s">
        <v>1435</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1428</v>
      </c>
      <c r="BB26" s="1122" t="s">
        <v>1564</v>
      </c>
      <c r="BC26" s="1122" t="s">
        <v>1551</v>
      </c>
      <c r="BE26" s="1122">
        <v>2024</v>
      </c>
      <c r="BH26" s="1070" t="s">
        <v>1494</v>
      </c>
      <c r="BJ26" s="1070" t="s">
        <v>1446</v>
      </c>
      <c r="BL26" s="1070" t="s">
        <v>1446</v>
      </c>
      <c r="BQ26" s="1283">
        <v>4190071</v>
      </c>
      <c r="BR26" s="1070" t="s">
        <v>1565</v>
      </c>
      <c r="BS26" s="1431"/>
      <c r="BV26" s="1072"/>
      <c r="BW26" s="1072"/>
    </row>
    <row customHeight="1" ht="11.25">
      <c r="A27" s="1076" t="s">
        <v>1566</v>
      </c>
      <c r="B27" s="1077">
        <v>2025</v>
      </c>
      <c r="J27" s="178" t="s">
        <v>532</v>
      </c>
      <c r="AX27" s="1122" t="s">
        <v>1567</v>
      </c>
      <c r="BB27" s="1122" t="s">
        <v>1568</v>
      </c>
      <c r="BC27" s="1122" t="s">
        <v>1551</v>
      </c>
      <c r="BE27" s="1122">
        <v>2025</v>
      </c>
      <c r="BH27" s="1072" t="s">
        <v>28</v>
      </c>
      <c r="BJ27" s="1070" t="s">
        <v>1453</v>
      </c>
      <c r="BL27" s="1070" t="s">
        <v>1453</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1460</v>
      </c>
      <c r="BL28" s="1070" t="s">
        <v>1460</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01.01.2026</v>
      </c>
      <c r="F29" s="1107" t="str">
        <f>IF(TEMPLATE_GROUP="","",INDEX(EndDateList,MATCH(TEMPLATE_GROUP,CodeTemplateList,0),1))</f>
        <v>31.12.2030</v>
      </c>
      <c r="H29" s="1108" t="s">
        <v>1579</v>
      </c>
      <c r="AX29" s="1122" t="s">
        <v>1580</v>
      </c>
      <c r="AZ29" s="1122" t="s">
        <v>1227</v>
      </c>
      <c r="BB29" s="1122" t="s">
        <v>1428</v>
      </c>
      <c r="BC29" s="1093"/>
      <c r="BE29" s="1122">
        <v>2027</v>
      </c>
      <c r="BJ29" s="1070" t="s">
        <v>1468</v>
      </c>
      <c r="BL29" s="1070" t="s">
        <v>1468</v>
      </c>
    </row>
    <row customHeight="1" ht="11.25">
      <c r="A30" s="1076" t="s">
        <v>1581</v>
      </c>
      <c r="D30" s="1109"/>
      <c r="E30" s="1110"/>
      <c r="F30" s="1110"/>
      <c r="AX30" s="1122" t="s">
        <v>1582</v>
      </c>
      <c r="AZ30" s="1122" t="s">
        <v>1254</v>
      </c>
      <c r="BE30" s="1122">
        <v>2028</v>
      </c>
      <c r="BJ30" s="1070" t="s">
        <v>1583</v>
      </c>
      <c r="BL30" s="1070" t="s">
        <v>1583</v>
      </c>
    </row>
    <row customHeight="1" ht="12.75">
      <c r="A31" s="1076" t="s">
        <v>1584</v>
      </c>
      <c r="D31" s="1103"/>
      <c r="E31" s="1104"/>
      <c r="F31" s="1104"/>
      <c r="H31" s="1111"/>
      <c r="AX31" s="1122" t="s">
        <v>1585</v>
      </c>
      <c r="AZ31" s="1122" t="s">
        <v>545</v>
      </c>
      <c r="BE31" s="1122">
        <v>2029</v>
      </c>
      <c r="BJ31" s="1070" t="s">
        <v>1586</v>
      </c>
      <c r="BL31" s="1070" t="s">
        <v>1586</v>
      </c>
    </row>
    <row customHeight="1" ht="11.25">
      <c r="A32" s="1076" t="s">
        <v>1587</v>
      </c>
      <c r="D32" s="1106" t="s">
        <v>1588</v>
      </c>
      <c r="E32" s="1107" t="str">
        <f>IF(TEMPLATE_GROUP="","",INDEX(StartDateList,MATCH(TEMPLATE_GROUP,CodeTemplateList,0),1))</f>
        <v>01.01.2026</v>
      </c>
      <c r="F32" s="1107" t="str">
        <f>IF(TEMPLATE_GROUP="","",INDEX(EndDateList,MATCH(TEMPLATE_GROUP,CodeTemplateList,0),1))</f>
        <v>31.12.2030</v>
      </c>
      <c r="H32" s="1112" t="s">
        <v>1589</v>
      </c>
      <c r="O32" s="1076" t="s">
        <v>1225</v>
      </c>
      <c r="AX32" s="1122" t="s">
        <v>1590</v>
      </c>
      <c r="AZ32" s="1122" t="s">
        <v>544</v>
      </c>
      <c r="BE32" s="1122">
        <v>2030</v>
      </c>
      <c r="BJ32" s="1070" t="s">
        <v>1476</v>
      </c>
      <c r="BL32" s="1070" t="s">
        <v>1476</v>
      </c>
    </row>
    <row customHeight="1" ht="11.25">
      <c r="A33" s="1076" t="s">
        <v>1591</v>
      </c>
      <c r="O33" s="1076" t="s">
        <v>1251</v>
      </c>
      <c r="AX33" s="1122" t="s">
        <v>1592</v>
      </c>
      <c r="AZ33" s="1122" t="s">
        <v>1226</v>
      </c>
      <c r="BE33" s="1122">
        <v>2031</v>
      </c>
      <c r="BJ33" s="1070" t="s">
        <v>1483</v>
      </c>
      <c r="BL33" s="1070" t="s">
        <v>1483</v>
      </c>
    </row>
    <row customHeight="1" ht="11.25">
      <c r="A34" s="1076" t="s">
        <v>1593</v>
      </c>
      <c r="O34" s="1076" t="s">
        <v>1287</v>
      </c>
      <c r="AX34" s="1122" t="s">
        <v>1594</v>
      </c>
      <c r="BE34" s="1122">
        <v>2032</v>
      </c>
      <c r="BJ34" s="1070" t="s">
        <v>1494</v>
      </c>
      <c r="BL34" s="1070" t="s">
        <v>1494</v>
      </c>
    </row>
    <row customHeight="1" ht="11.25">
      <c r="A35" s="1076" t="s">
        <v>1595</v>
      </c>
      <c r="O35" s="1076" t="s">
        <v>1320</v>
      </c>
      <c r="AX35" s="1122" t="s">
        <v>1596</v>
      </c>
      <c r="AZ35" s="1069" t="s">
        <v>1597</v>
      </c>
      <c r="BE35" s="1122">
        <v>2033</v>
      </c>
      <c r="BL35" s="1070" t="s">
        <v>1598</v>
      </c>
    </row>
    <row customHeight="1" ht="11.25">
      <c r="A36" s="1872" t="s">
        <v>1599</v>
      </c>
      <c r="D36" s="1113" t="s">
        <v>1600</v>
      </c>
      <c r="E36" s="1114" t="s">
        <v>896</v>
      </c>
      <c r="F36" s="1115" t="str">
        <f>INDEX(E37:E41,MATCH(TEMPLATE_SPHERE,F37:F41,0))</f>
        <v>горячего водоснабжения</v>
      </c>
      <c r="G36" s="1115" t="str">
        <f>INDEX(G37:G41,MATCH(TEMPLATE_SPHERE,F37:F41,0))</f>
        <v>горячее водоснабжение</v>
      </c>
      <c r="O36" s="1076" t="s">
        <v>1344</v>
      </c>
      <c r="AX36" s="1122" t="s">
        <v>1601</v>
      </c>
      <c r="AZ36" s="1122" t="s">
        <v>1226</v>
      </c>
      <c r="BE36" s="1122">
        <v>2034</v>
      </c>
      <c r="BL36" s="1070" t="s">
        <v>1602</v>
      </c>
    </row>
    <row customHeight="1" ht="11.25">
      <c r="A37" s="1076" t="s">
        <v>1603</v>
      </c>
      <c r="E37" s="409" t="s">
        <v>1604</v>
      </c>
      <c r="F37" s="1116" t="s">
        <v>810</v>
      </c>
      <c r="G37" s="409" t="s">
        <v>1605</v>
      </c>
      <c r="O37" s="1076" t="s">
        <v>1363</v>
      </c>
      <c r="AX37" s="1122" t="s">
        <v>1606</v>
      </c>
      <c r="AZ37" s="1122" t="s">
        <v>1253</v>
      </c>
      <c r="BE37" s="1122">
        <v>2035</v>
      </c>
    </row>
    <row customHeight="1" ht="11.25">
      <c r="A38" s="1076" t="s">
        <v>1607</v>
      </c>
      <c r="E38" s="409" t="s">
        <v>1608</v>
      </c>
      <c r="F38" s="1117" t="s">
        <v>856</v>
      </c>
      <c r="G38" s="409" t="s">
        <v>1609</v>
      </c>
      <c r="O38" s="1076" t="s">
        <v>1380</v>
      </c>
      <c r="AX38" s="1122" t="s">
        <v>1610</v>
      </c>
      <c r="AZ38" s="1122" t="s">
        <v>1288</v>
      </c>
      <c r="BE38" s="1122">
        <v>2036</v>
      </c>
      <c r="BH38" s="1069" t="s">
        <v>1611</v>
      </c>
      <c r="BJ38" s="1069" t="s">
        <v>1612</v>
      </c>
      <c r="BL38" s="1069" t="s">
        <v>1613</v>
      </c>
      <c r="BN38" s="1069" t="s">
        <v>1614</v>
      </c>
    </row>
    <row customHeight="1" ht="11.25">
      <c r="A39" s="1076" t="s">
        <v>1615</v>
      </c>
      <c r="E39" s="409" t="s">
        <v>1616</v>
      </c>
      <c r="F39" s="1117" t="s">
        <v>909</v>
      </c>
      <c r="G39" s="409" t="s">
        <v>1617</v>
      </c>
      <c r="O39" s="1076" t="s">
        <v>1396</v>
      </c>
      <c r="AX39" s="1122" t="s">
        <v>1618</v>
      </c>
      <c r="AZ39" s="1122" t="s">
        <v>1321</v>
      </c>
      <c r="BE39" s="1122">
        <v>2037</v>
      </c>
      <c r="BH39" s="1070" t="s">
        <v>1619</v>
      </c>
      <c r="BJ39" s="1219" t="s">
        <v>1619</v>
      </c>
      <c r="BL39" s="1219" t="s">
        <v>1619</v>
      </c>
      <c r="BN39" s="1070" t="s">
        <v>1620</v>
      </c>
    </row>
    <row customHeight="1" ht="11.25">
      <c r="A40" s="1076" t="s">
        <v>16</v>
      </c>
      <c r="E40" s="409" t="s">
        <v>1621</v>
      </c>
      <c r="F40" s="1117" t="s">
        <v>896</v>
      </c>
      <c r="G40" s="409" t="s">
        <v>1622</v>
      </c>
      <c r="O40" s="1076" t="s">
        <v>1412</v>
      </c>
      <c r="AX40" s="1122" t="s">
        <v>1623</v>
      </c>
      <c r="BE40" s="1122">
        <v>2038</v>
      </c>
      <c r="BH40" s="1070" t="s">
        <v>1624</v>
      </c>
      <c r="BJ40" s="1219" t="s">
        <v>1029</v>
      </c>
      <c r="BL40" s="1219" t="s">
        <v>1029</v>
      </c>
      <c r="BN40" s="1070" t="s">
        <v>1063</v>
      </c>
    </row>
    <row customHeight="1" ht="11.25">
      <c r="A41" s="1076" t="s">
        <v>1625</v>
      </c>
      <c r="E41" s="409" t="s">
        <v>1626</v>
      </c>
      <c r="F41" s="1117" t="s">
        <v>1627</v>
      </c>
      <c r="G41" s="409" t="s">
        <v>1626</v>
      </c>
      <c r="O41" s="1076" t="s">
        <v>1428</v>
      </c>
      <c r="AX41" s="1122" t="s">
        <v>1628</v>
      </c>
      <c r="AZ41" s="1069" t="s">
        <v>1629</v>
      </c>
      <c r="BE41" s="1122">
        <v>2039</v>
      </c>
      <c r="BH41" s="1070" t="s">
        <v>1630</v>
      </c>
      <c r="BJ41" s="1219" t="s">
        <v>1025</v>
      </c>
      <c r="BL41" s="1219" t="s">
        <v>1025</v>
      </c>
      <c r="BN41" s="1070" t="s">
        <v>1050</v>
      </c>
    </row>
    <row customHeight="1" ht="11.25">
      <c r="A42" s="1076" t="s">
        <v>1631</v>
      </c>
      <c r="AX42" s="1122" t="s">
        <v>1632</v>
      </c>
      <c r="AZ42" s="1122" t="s">
        <v>1225</v>
      </c>
      <c r="BE42" s="1122">
        <v>2040</v>
      </c>
      <c r="BH42" s="1070" t="s">
        <v>1047</v>
      </c>
      <c r="BJ42" s="1219" t="s">
        <v>1027</v>
      </c>
      <c r="BL42" s="1219" t="s">
        <v>1027</v>
      </c>
      <c r="BN42" s="1070" t="s">
        <v>1633</v>
      </c>
    </row>
    <row customHeight="1" ht="11.25">
      <c r="A43" s="1076" t="s">
        <v>1634</v>
      </c>
      <c r="AX43" s="1122" t="s">
        <v>1635</v>
      </c>
      <c r="AZ43" s="1122" t="s">
        <v>1251</v>
      </c>
      <c r="BE43" s="1122">
        <v>2041</v>
      </c>
      <c r="BH43" s="1070" t="s">
        <v>1636</v>
      </c>
      <c r="BJ43" s="1219" t="s">
        <v>1630</v>
      </c>
      <c r="BL43" s="1219" t="s">
        <v>1630</v>
      </c>
      <c r="BN43" s="1070" t="s">
        <v>1637</v>
      </c>
    </row>
    <row customHeight="1" ht="11.25">
      <c r="A44" s="1076" t="s">
        <v>1638</v>
      </c>
      <c r="G44" s="1096">
        <f>YEAR(TODAY())</f>
        <v>2025</v>
      </c>
      <c r="I44" s="801" t="s">
        <v>1639</v>
      </c>
      <c r="J44" s="1091" t="s">
        <v>1640</v>
      </c>
      <c r="K44" s="1091" t="s">
        <v>1641</v>
      </c>
      <c r="AX44" s="1122" t="s">
        <v>1642</v>
      </c>
      <c r="AZ44" s="1122" t="s">
        <v>1287</v>
      </c>
      <c r="BE44" s="1122">
        <v>2042</v>
      </c>
      <c r="BH44" s="1070" t="s">
        <v>1643</v>
      </c>
      <c r="BJ44" s="1219" t="s">
        <v>1047</v>
      </c>
      <c r="BL44" s="1219" t="s">
        <v>1047</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1320</v>
      </c>
      <c r="BE45" s="1122">
        <v>2043</v>
      </c>
      <c r="BH45" s="1070" t="s">
        <v>1652</v>
      </c>
      <c r="BJ45" s="1219" t="s">
        <v>1041</v>
      </c>
      <c r="BL45" s="1219" t="s">
        <v>1041</v>
      </c>
      <c r="BN45" s="1070" t="s">
        <v>1653</v>
      </c>
    </row>
    <row customHeight="1" ht="11.25">
      <c r="A46" s="1076" t="s">
        <v>1654</v>
      </c>
      <c r="E46" s="409" t="s">
        <v>26</v>
      </c>
      <c r="F46" s="1116" t="s">
        <v>1655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1656</v>
      </c>
      <c r="AZ46" s="1122" t="s">
        <v>1344</v>
      </c>
      <c r="BE46" s="1122">
        <v>2044</v>
      </c>
      <c r="BH46" s="1070" t="s">
        <v>1050</v>
      </c>
      <c r="BJ46" s="1219" t="s">
        <v>1031</v>
      </c>
      <c r="BL46" s="1219" t="s">
        <v>1031</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1660</v>
      </c>
      <c r="AZ47" s="1122" t="s">
        <v>1363</v>
      </c>
      <c r="BE47" s="1122">
        <v>2045</v>
      </c>
      <c r="BH47" s="1070" t="s">
        <v>1633</v>
      </c>
      <c r="BJ47" s="1219" t="s">
        <v>1033</v>
      </c>
      <c r="BL47" s="1219" t="s">
        <v>1033</v>
      </c>
      <c r="BN47" s="1070" t="s">
        <v>1661</v>
      </c>
    </row>
    <row customHeight="1" ht="11.25">
      <c r="A48" s="1076" t="s">
        <v>1662</v>
      </c>
      <c r="E48" s="409" t="s">
        <v>1663</v>
      </c>
      <c r="F48" s="1117" t="s">
        <v>1664</v>
      </c>
      <c r="G48" s="1118" t="str">
        <f>_xlfn.IFERROR(IF(f_year="","01.01."&amp;CURRENT_YEAR,"01.01."&amp;f_year),"01.01."&amp;CURRENT_YEAR)</f>
        <v>01.01.2025</v>
      </c>
      <c r="H48" s="1118" t="str">
        <f>_xlfn.IFERROR(IF(f_year="","31.12."&amp;CURRENT_YEAR,"31.12."&amp;f_year),"31.12."&amp;CURRENT_YEAR)</f>
        <v>31.12.2025</v>
      </c>
      <c r="I48" s="1744">
        <f>IF(f_year="",TRUE,FALSE)</f>
        <v>1</v>
      </c>
      <c r="J48" s="1747" t="s">
        <v>1665</v>
      </c>
      <c r="K48" s="1748"/>
      <c r="AX48" s="1122" t="s">
        <v>1666</v>
      </c>
      <c r="AZ48" s="1122" t="s">
        <v>1380</v>
      </c>
      <c r="BE48" s="1122">
        <v>2046</v>
      </c>
      <c r="BH48" s="1070" t="s">
        <v>1637</v>
      </c>
      <c r="BJ48" s="1219" t="s">
        <v>1035</v>
      </c>
      <c r="BL48" s="1219" t="s">
        <v>1035</v>
      </c>
      <c r="BN48" s="1070" t="s">
        <v>1667</v>
      </c>
    </row>
    <row customHeight="1" ht="11.25">
      <c r="A49" s="1076" t="s">
        <v>1668</v>
      </c>
      <c r="E49" s="409" t="s">
        <v>1669</v>
      </c>
      <c r="F49" s="1117" t="s">
        <v>1670</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1671</v>
      </c>
      <c r="AZ49" s="1122" t="s">
        <v>1396</v>
      </c>
      <c r="BE49" s="1122">
        <v>2047</v>
      </c>
      <c r="BH49" s="1070" t="s">
        <v>1051</v>
      </c>
      <c r="BJ49" s="1219" t="s">
        <v>1037</v>
      </c>
      <c r="BL49" s="1219" t="s">
        <v>1037</v>
      </c>
    </row>
    <row customHeight="1" ht="11.25">
      <c r="A50" s="1076" t="s">
        <v>1672</v>
      </c>
      <c r="E50" s="409" t="s">
        <v>1673</v>
      </c>
      <c r="F50" s="1117" t="s">
        <v>1021</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1674</v>
      </c>
      <c r="AZ50" s="1122" t="s">
        <v>1412</v>
      </c>
      <c r="BE50" s="1122">
        <v>2048</v>
      </c>
      <c r="BH50" s="1070" t="s">
        <v>1644</v>
      </c>
      <c r="BJ50" s="1219" t="s">
        <v>1039</v>
      </c>
      <c r="BL50" s="1219" t="s">
        <v>1039</v>
      </c>
    </row>
    <row customHeight="1" ht="11.25">
      <c r="A51" s="1076" t="s">
        <v>1675</v>
      </c>
      <c r="E51" s="409" t="s">
        <v>1676</v>
      </c>
      <c r="F51" s="1117" t="s">
        <v>1647</v>
      </c>
      <c r="G51" s="1118" t="str">
        <f>_xlfn.IFERROR(IF(TITLE_PERIOD_START="","01.01."&amp;CURRENT_YEAR,"01.01."&amp;YEAR(TITLE_PERIOD_START)),"01.01."&amp;CURRENT_YEAR)</f>
        <v>01.01.2026</v>
      </c>
      <c r="H51" s="1118" t="str">
        <f>_xlfn.IFERROR(IF(TITLE_PERIOD_END="","31.12."&amp;CURRENT_YEAR,"31.12."&amp;YEAR(TITLE_PERIOD_END)),"31.12."&amp;CURRENT_YEAR)</f>
        <v>31.12.2030</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1428</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01.01.2026</v>
      </c>
      <c r="H52" s="1118" t="str">
        <f>_xlfn.IFERROR(IF(TITLE_PERIOD_END="","31.12."&amp;CURRENT_YEAR,"31.12."&amp;YEAR(TITLE_PERIOD_END)),"31.12."&amp;CURRENT_YEAR)</f>
        <v>31.12.2030</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1682</v>
      </c>
      <c r="AZ52" s="1122" t="s">
        <v>1226</v>
      </c>
      <c r="BE52" s="1122">
        <v>2050</v>
      </c>
      <c r="BH52" s="1070" t="s">
        <v>1657</v>
      </c>
      <c r="BJ52" s="1219" t="s">
        <v>1050</v>
      </c>
      <c r="BL52" s="1219" t="s">
        <v>1050</v>
      </c>
    </row>
    <row customHeight="1" ht="11.25">
      <c r="A53" s="1076" t="s">
        <v>1683</v>
      </c>
      <c r="E53" s="409" t="s">
        <v>1684</v>
      </c>
      <c r="F53" s="1117" t="s">
        <v>1684</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1685</v>
      </c>
      <c r="K53" s="1748"/>
      <c r="AX53" s="1122" t="s">
        <v>1686</v>
      </c>
      <c r="BE53" s="1122">
        <v>2051</v>
      </c>
      <c r="BH53" s="1070" t="s">
        <v>1661</v>
      </c>
      <c r="BJ53" s="1219" t="s">
        <v>1633</v>
      </c>
      <c r="BL53" s="1219" t="s">
        <v>1633</v>
      </c>
    </row>
    <row customHeight="1" ht="11.25">
      <c r="A54" s="1076" t="s">
        <v>1687</v>
      </c>
      <c r="AX54" s="1122" t="s">
        <v>1688</v>
      </c>
      <c r="AZ54" s="1069" t="s">
        <v>1689</v>
      </c>
      <c r="BE54" s="1122">
        <v>2052</v>
      </c>
      <c r="BH54" s="1070" t="s">
        <v>1667</v>
      </c>
      <c r="BJ54" s="1219" t="s">
        <v>1637</v>
      </c>
      <c r="BL54" s="1219" t="s">
        <v>1637</v>
      </c>
    </row>
    <row customHeight="1" ht="11.25">
      <c r="A55" s="1076" t="s">
        <v>1690</v>
      </c>
      <c r="AX55" s="1122" t="s">
        <v>1691</v>
      </c>
      <c r="AZ55" s="1122" t="s">
        <v>1228</v>
      </c>
      <c r="BE55" s="1122">
        <v>2053</v>
      </c>
      <c r="BH55" s="1072" t="s">
        <v>28</v>
      </c>
      <c r="BJ55" s="1219" t="s">
        <v>1051</v>
      </c>
      <c r="BL55" s="1219" t="s">
        <v>1051</v>
      </c>
    </row>
    <row customHeight="1" ht="11.25">
      <c r="A56" s="1076" t="s">
        <v>1692</v>
      </c>
      <c r="D56" s="1120" t="s">
        <v>1693</v>
      </c>
      <c r="E56" s="1097" t="s">
        <v>111</v>
      </c>
      <c r="F56" s="1076" t="s">
        <v>1694</v>
      </c>
      <c r="AX56" s="1122" t="s">
        <v>1695</v>
      </c>
      <c r="AZ56" s="1122" t="s">
        <v>1255</v>
      </c>
      <c r="BE56" s="1122">
        <v>2054</v>
      </c>
      <c r="BH56" s="1072" t="s">
        <v>28</v>
      </c>
      <c r="BJ56" s="1219" t="s">
        <v>1644</v>
      </c>
      <c r="BL56" s="1219" t="s">
        <v>1644</v>
      </c>
    </row>
    <row customHeight="1" ht="11.25">
      <c r="A57" s="1076" t="s">
        <v>1696</v>
      </c>
      <c r="D57" s="1120" t="s">
        <v>1697</v>
      </c>
      <c r="E57" s="1097" t="s">
        <v>111</v>
      </c>
      <c r="F57" s="1076" t="s">
        <v>1694</v>
      </c>
      <c r="AX57" s="1122" t="s">
        <v>1698</v>
      </c>
      <c r="AZ57" s="1122" t="s">
        <v>1290</v>
      </c>
      <c r="BE57" s="1122">
        <v>2055</v>
      </c>
      <c r="BJ57" s="1219" t="s">
        <v>1653</v>
      </c>
      <c r="BL57" s="1219" t="s">
        <v>1653</v>
      </c>
    </row>
    <row customHeight="1" ht="11.25">
      <c r="A58" s="1076" t="s">
        <v>1699</v>
      </c>
      <c r="D58" s="1120" t="s">
        <v>1700</v>
      </c>
      <c r="E58" s="1097" t="s">
        <v>111</v>
      </c>
      <c r="F58" s="1076" t="s">
        <v>1694</v>
      </c>
      <c r="AX58" s="1122" t="s">
        <v>1701</v>
      </c>
      <c r="BE58" s="1122">
        <v>2056</v>
      </c>
      <c r="BJ58" s="1219" t="s">
        <v>1657</v>
      </c>
      <c r="BL58" s="1219" t="s">
        <v>1657</v>
      </c>
    </row>
    <row customHeight="1" ht="11.25">
      <c r="A59" s="1076" t="s">
        <v>1702</v>
      </c>
      <c r="D59" s="1120" t="s">
        <v>131</v>
      </c>
      <c r="E59" s="1097" t="s">
        <v>1590</v>
      </c>
      <c r="F59" s="1076" t="s">
        <v>1703</v>
      </c>
      <c r="AX59" s="1122" t="s">
        <v>1704</v>
      </c>
      <c r="AZ59" s="1069" t="s">
        <v>1705</v>
      </c>
      <c r="BE59" s="1122">
        <v>2057</v>
      </c>
      <c r="BJ59" s="1219" t="s">
        <v>1661</v>
      </c>
      <c r="BL59" s="1219" t="s">
        <v>1661</v>
      </c>
    </row>
    <row customHeight="1" ht="11.25">
      <c r="A60" s="1076" t="s">
        <v>1706</v>
      </c>
      <c r="D60" s="1120" t="s">
        <v>1707</v>
      </c>
      <c r="E60" s="1097" t="s">
        <v>1590</v>
      </c>
      <c r="F60" s="1076" t="s">
        <v>1703</v>
      </c>
      <c r="AX60" s="1122" t="s">
        <v>1708</v>
      </c>
      <c r="AZ60" s="1122" t="s">
        <v>1229</v>
      </c>
      <c r="BE60" s="1122">
        <v>2058</v>
      </c>
      <c r="BJ60" s="1219" t="s">
        <v>1667</v>
      </c>
      <c r="BL60" s="1219" t="s">
        <v>1667</v>
      </c>
    </row>
    <row customHeight="1" ht="11.25">
      <c r="A61" s="1076" t="s">
        <v>1709</v>
      </c>
      <c r="D61" s="1120" t="s">
        <v>1710</v>
      </c>
      <c r="E61" s="1097" t="s">
        <v>1590</v>
      </c>
      <c r="F61" s="1076" t="s">
        <v>1703</v>
      </c>
      <c r="AX61" s="1122" t="s">
        <v>1711</v>
      </c>
      <c r="AZ61" s="1122" t="s">
        <v>1256</v>
      </c>
      <c r="BE61" s="1122">
        <v>2059</v>
      </c>
      <c r="BL61" s="1219" t="s">
        <v>1043</v>
      </c>
    </row>
    <row customHeight="1" ht="11.25">
      <c r="A62" s="1076" t="s">
        <v>1712</v>
      </c>
      <c r="D62" s="1120" t="s">
        <v>130</v>
      </c>
      <c r="E62" s="1097">
        <v>30</v>
      </c>
      <c r="F62" s="1076" t="s">
        <v>1703</v>
      </c>
      <c r="AZ62" s="1122" t="s">
        <v>1291</v>
      </c>
      <c r="BE62" s="1122">
        <v>2060</v>
      </c>
      <c r="BL62" s="1219" t="s">
        <v>1045</v>
      </c>
    </row>
    <row customHeight="1" ht="11.25">
      <c r="A63" s="1076" t="s">
        <v>1713</v>
      </c>
      <c r="D63" s="1120" t="s">
        <v>1714</v>
      </c>
      <c r="E63" s="1097">
        <v>30</v>
      </c>
      <c r="F63" s="1076" t="s">
        <v>1703</v>
      </c>
      <c r="AZ63" s="1122" t="s">
        <v>1322</v>
      </c>
      <c r="BE63" s="1122">
        <v>2061</v>
      </c>
    </row>
    <row customHeight="1" ht="11.25">
      <c r="A64" s="1076" t="s">
        <v>1715</v>
      </c>
      <c r="D64" s="1120" t="s">
        <v>1716</v>
      </c>
      <c r="E64" s="1097">
        <v>30</v>
      </c>
      <c r="F64" s="1076" t="s">
        <v>1703</v>
      </c>
      <c r="AZ64" s="1122" t="s">
        <v>1345</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1230</v>
      </c>
      <c r="BE67" s="1122">
        <v>2065</v>
      </c>
    </row>
    <row customHeight="1" ht="11.25">
      <c r="A68" s="1076" t="s">
        <v>1721</v>
      </c>
      <c r="AZ68" s="1122" t="s">
        <v>1257</v>
      </c>
      <c r="BE68" s="1122">
        <v>2066</v>
      </c>
      <c r="BH68" s="1069" t="s">
        <v>1722</v>
      </c>
      <c r="BJ68" s="1069" t="s">
        <v>1723</v>
      </c>
      <c r="BL68" s="1069" t="s">
        <v>1724</v>
      </c>
      <c r="BN68" s="1069" t="s">
        <v>1725</v>
      </c>
    </row>
    <row customHeight="1" ht="11.25">
      <c r="A69" s="1076" t="s">
        <v>1726</v>
      </c>
      <c r="AZ69" s="1122" t="s">
        <v>1292</v>
      </c>
      <c r="BE69" s="1122">
        <v>2067</v>
      </c>
      <c r="BH69" s="1070" t="s">
        <v>1727</v>
      </c>
      <c r="BI69" s="1119" t="s">
        <v>109</v>
      </c>
      <c r="BJ69" s="1070" t="s">
        <v>1728</v>
      </c>
      <c r="BK69" s="1119" t="s">
        <v>109</v>
      </c>
      <c r="BL69" s="1070" t="s">
        <v>1729</v>
      </c>
      <c r="BM69" s="1072" t="s">
        <v>109</v>
      </c>
      <c r="BN69" s="1070" t="s">
        <v>1730</v>
      </c>
    </row>
    <row customHeight="1" ht="11.25">
      <c r="A70" s="1076" t="s">
        <v>1731</v>
      </c>
      <c r="AZ70" s="1122" t="s">
        <v>1323</v>
      </c>
      <c r="BE70" s="1122">
        <v>2068</v>
      </c>
      <c r="BH70" s="1070" t="s">
        <v>1732</v>
      </c>
      <c r="BJ70" s="1070" t="s">
        <v>1733</v>
      </c>
      <c r="BL70" s="1070" t="s">
        <v>1734</v>
      </c>
      <c r="BN70" s="1070" t="s">
        <v>1735</v>
      </c>
    </row>
    <row customHeight="1" ht="11.25">
      <c r="A71" s="1076" t="s">
        <v>1736</v>
      </c>
      <c r="AZ71" s="1122" t="s">
        <v>1325</v>
      </c>
      <c r="BE71" s="1122">
        <v>2069</v>
      </c>
      <c r="BH71" s="1070" t="s">
        <v>1737</v>
      </c>
      <c r="BI71" s="1119" t="s">
        <v>89</v>
      </c>
      <c r="BJ71" s="1070" t="s">
        <v>1738</v>
      </c>
      <c r="BK71" s="1119" t="s">
        <v>89</v>
      </c>
      <c r="BL71" s="1070" t="s">
        <v>1739</v>
      </c>
      <c r="BM71" s="1072" t="s">
        <v>89</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111</v>
      </c>
      <c r="BJ73" s="1070" t="s">
        <v>1746</v>
      </c>
      <c r="BK73" s="1119" t="s">
        <v>111</v>
      </c>
      <c r="BL73" s="1070" t="s">
        <v>1747</v>
      </c>
      <c r="BM73" s="1072" t="s">
        <v>111</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1239</v>
      </c>
      <c r="BH76" s="1070" t="s">
        <v>1758</v>
      </c>
      <c r="BJ76" s="1070" t="s">
        <v>1759</v>
      </c>
      <c r="BL76" s="1070" t="s">
        <v>1760</v>
      </c>
    </row>
    <row customHeight="1" ht="11.25">
      <c r="A77" s="1076" t="s">
        <v>1761</v>
      </c>
      <c r="AZ77" s="1122" t="s">
        <v>1267</v>
      </c>
    </row>
    <row customHeight="1" ht="11.25">
      <c r="A78" s="1076" t="s">
        <v>1762</v>
      </c>
      <c r="AZ78" s="1122" t="s">
        <v>1299</v>
      </c>
    </row>
    <row customHeight="1" ht="11.25">
      <c r="A79" s="1076" t="s">
        <v>1763</v>
      </c>
      <c r="AZ79" s="1122" t="s">
        <v>1329</v>
      </c>
      <c r="BH79" s="1069" t="s">
        <v>1764</v>
      </c>
      <c r="BJ79" s="1069" t="s">
        <v>1765</v>
      </c>
      <c r="BL79" s="1069" t="s">
        <v>1766</v>
      </c>
    </row>
    <row customHeight="1" ht="11.25">
      <c r="A80" s="1076" t="s">
        <v>1767</v>
      </c>
      <c r="AZ80" s="1122" t="s">
        <v>1350</v>
      </c>
      <c r="BH80" s="1070" t="s">
        <v>1768</v>
      </c>
      <c r="BJ80" s="1070" t="s">
        <v>1769</v>
      </c>
      <c r="BL80" s="1070" t="s">
        <v>1770</v>
      </c>
    </row>
    <row customHeight="1" ht="11.25">
      <c r="A81" s="1076" t="s">
        <v>1771</v>
      </c>
      <c r="AZ81" s="1122" t="s">
        <v>1367</v>
      </c>
      <c r="BH81" s="1070" t="s">
        <v>1772</v>
      </c>
      <c r="BJ81" s="1070" t="s">
        <v>1773</v>
      </c>
      <c r="BL81" s="1070" t="s">
        <v>1774</v>
      </c>
    </row>
    <row customHeight="1" ht="11.25">
      <c r="A82" s="1076" t="s">
        <v>1775</v>
      </c>
      <c r="AZ82" s="1122" t="s">
        <v>1382</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1021</v>
      </c>
    </row>
    <row customHeight="1" ht="11.25">
      <c r="A91" s="1076" t="s">
        <v>1804</v>
      </c>
      <c r="AZ91" s="1122" t="s">
        <v>1057</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574</v>
      </c>
      <c r="BH108" s="1070" t="s">
        <v>1857</v>
      </c>
      <c r="BJ108" s="1070" t="s">
        <v>1858</v>
      </c>
      <c r="BL108" s="1070" t="s">
        <v>1513</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1226</v>
      </c>
    </row>
    <row customHeight="1" ht="11.25">
      <c r="AZ116" s="1903" t="s">
        <v>1846</v>
      </c>
      <c r="BA116" s="1904" t="s">
        <v>1847</v>
      </c>
      <c r="BH116" s="1070" t="s">
        <v>1253</v>
      </c>
    </row>
    <row customHeight="1" ht="11.25">
      <c r="BH117" s="1070" t="s">
        <v>1288</v>
      </c>
    </row>
    <row customHeight="1" ht="11.25">
      <c r="BH118" s="1070"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61927-D276-4BDB-4B6D-0.7332871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532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309</v>
      </c>
      <c r="G13" s="476"/>
      <c r="H13" s="1535"/>
      <c r="J13" s="457">
        <v>19</v>
      </c>
    </row>
    <row customHeight="1" ht="19.95">
      <c r="A14" s="504"/>
      <c r="B14" s="504"/>
      <c r="C14" s="459"/>
      <c r="D14" s="1525" t="s">
        <v>711</v>
      </c>
      <c r="E14" s="1526" t="s">
        <v>1864</v>
      </c>
      <c r="F14" s="1528"/>
      <c r="G14" s="1527" t="s">
        <v>1865</v>
      </c>
      <c r="H14" s="1535"/>
      <c r="J14" s="457">
        <v>19</v>
      </c>
    </row>
    <row customHeight="1" ht="19.95">
      <c r="A15" s="504"/>
      <c r="B15" s="504"/>
      <c r="C15" s="459"/>
      <c r="D15" s="1525" t="s">
        <v>310</v>
      </c>
      <c r="E15" s="1526" t="s">
        <v>1866</v>
      </c>
      <c r="F15" s="1528"/>
      <c r="G15" s="1527" t="s">
        <v>1867</v>
      </c>
      <c r="H15" s="1535"/>
      <c r="J15" s="457">
        <v>19</v>
      </c>
    </row>
    <row customHeight="1" ht="24">
      <c r="A16" s="504"/>
      <c r="B16" s="504"/>
      <c r="C16" s="459"/>
      <c r="D16" s="1525" t="s">
        <v>313</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90</v>
      </c>
      <c r="E18" s="1529" t="s">
        <v>1872</v>
      </c>
      <c r="F18" s="1528"/>
      <c r="G18" s="476" t="s">
        <v>1871</v>
      </c>
      <c r="H18" s="1535"/>
      <c r="I18" s="854"/>
      <c r="J18" s="457">
        <v>46</v>
      </c>
    </row>
    <row customHeight="1" ht="23.25">
      <c r="A19" s="504"/>
      <c r="B19" s="504"/>
      <c r="C19" s="459"/>
      <c r="D19" s="1522" t="s">
        <v>111</v>
      </c>
      <c r="E19" s="1529" t="s">
        <v>1873</v>
      </c>
      <c r="F19" s="1523" t="s">
        <v>309</v>
      </c>
      <c r="G19" s="2473" t="s">
        <v>1874</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1875</v>
      </c>
      <c r="F22" s="1528"/>
      <c r="G22" s="476" t="s">
        <v>1876</v>
      </c>
      <c r="H22" s="1534"/>
      <c r="J22" s="503">
        <v>25</v>
      </c>
    </row>
    <row s="503" customFormat="1" customHeight="1" ht="19.95">
      <c r="A23" s="504"/>
      <c r="B23" s="504"/>
      <c r="C23" s="504"/>
      <c r="D23" s="1522" t="s">
        <v>92</v>
      </c>
      <c r="E23" s="1529" t="s">
        <v>1877</v>
      </c>
      <c r="F23" s="1533"/>
      <c r="G23" s="476" t="s">
        <v>1878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97B11-60EC-AB42-65E5-0.45EAF173}"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48</v>
      </c>
      <c r="H1" s="1633" t="s">
        <v>50</v>
      </c>
      <c r="IU1" s="1157" t="s">
        <v>14</v>
      </c>
    </row>
    <row s="1852" customFormat="1" customHeight="1" ht="22.5" hidden="1">
      <c r="A2" s="833"/>
      <c r="B2" s="1162">
        <v>1</v>
      </c>
      <c r="C2" s="1162"/>
      <c r="D2" s="1930" t="s">
        <v>532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1879</v>
      </c>
      <c r="G8" s="1542" t="s">
        <v>48</v>
      </c>
      <c r="H8" s="1542" t="s">
        <v>50</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5FDFF-6711-0F3C-C449-0.6917A6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532</v>
      </c>
      <c r="E2" s="1891"/>
      <c r="F2" s="1894" t="str">
        <f>IF(ROIV_INFO_NAME="","",ROIV_INFO_NAME)</f>
        <v>ИМУП «ПОСЖИЛКОМСЕРВИС»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872CD-DF98-AE73-2ACE-0.AF22EBC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532</v>
      </c>
      <c r="E2" s="1906"/>
      <c r="F2" s="1908" t="str">
        <f>IF(ROIV_INFO_NAME="","",ROIV_INFO_NAME)</f>
        <v>ИМУП «ПОСЖИЛКОМСЕРВИС»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6BC65-ED7A-5B36-AD8A-0.C1B8891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532</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532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72CFA-84AA-9536-D053-0.D615D4C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1897</v>
      </c>
      <c r="F9" s="2211"/>
      <c r="G9" s="2211"/>
      <c r="H9" s="2211"/>
      <c r="I9" s="2211"/>
      <c r="M9" s="123">
        <v>28</v>
      </c>
    </row>
    <row customHeight="1" ht="24">
      <c r="D10" s="2211"/>
      <c r="E10" s="129" t="s">
        <v>1898</v>
      </c>
      <c r="F10" s="129" t="s">
        <v>1899</v>
      </c>
      <c r="G10" s="129" t="s">
        <v>1900</v>
      </c>
      <c r="H10" s="129" t="s">
        <v>393</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28</v>
      </c>
      <c r="C12" s="128"/>
      <c r="D12" s="130" t="s">
        <v>109</v>
      </c>
      <c r="E12" s="383"/>
      <c r="F12" s="383"/>
      <c r="G12" s="1736" t="s">
        <v>28</v>
      </c>
      <c r="H12" s="384"/>
      <c r="I12" s="2171" t="s">
        <v>1901</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95354-EA18-CEDB-E0CD-0.DC428C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87</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FBC5-786F-0832-18EF-0.72A56F7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87</v>
      </c>
      <c r="E9" s="110" t="s">
        <v>290</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A3E06-878E-DD21-99B3-0.25BAE74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122</v>
      </c>
      <c r="G8" s="2195"/>
      <c r="H8" s="2194" t="s">
        <v>87</v>
      </c>
      <c r="I8" s="2195"/>
      <c r="J8" s="2129" t="s">
        <v>123</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128</v>
      </c>
      <c r="H9" s="2196"/>
      <c r="I9" s="2197"/>
      <c r="J9" s="2103"/>
      <c r="K9" s="1561"/>
      <c r="L9" s="2129" t="s">
        <v>291</v>
      </c>
      <c r="M9" s="2103"/>
      <c r="N9" s="2194" t="s">
        <v>87</v>
      </c>
      <c r="O9" s="2195"/>
      <c r="P9" s="2129" t="s">
        <v>129</v>
      </c>
      <c r="Q9" s="1558"/>
      <c r="R9" s="2129" t="s">
        <v>291</v>
      </c>
      <c r="S9" s="2103"/>
      <c r="T9" s="2194" t="s">
        <v>87</v>
      </c>
      <c r="U9" s="2195"/>
      <c r="V9" s="2129" t="s">
        <v>129</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130</v>
      </c>
      <c r="BM10" s="295">
        <v>23</v>
      </c>
    </row>
    <row customHeight="1" ht="15">
      <c r="D11" s="2185" t="s">
        <v>109</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2B10A-5F6A-B0ED-6BCE-0.AFE6C9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087DF-C98E-F1E3-C161-0.694ED3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532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532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532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532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532</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28</v>
      </c>
      <c r="G48" s="476"/>
      <c r="H48" s="477"/>
      <c r="I48" s="854"/>
    </row>
    <row s="457" customFormat="1" customHeight="1" ht="22.5">
      <c r="A49" s="2204"/>
      <c r="B49" s="504"/>
      <c r="C49" s="2215"/>
      <c r="D49" s="442" t="str">
        <f>D47&amp;".2"</f>
        <v>5.1.2</v>
      </c>
      <c r="E49" s="441" t="s">
        <v>320</v>
      </c>
      <c r="F49" s="1734" t="s">
        <v>28</v>
      </c>
      <c r="G49" s="446" t="s">
        <v>321</v>
      </c>
      <c r="H49" s="477"/>
      <c r="I49" s="854"/>
    </row>
    <row s="457" customFormat="1" customHeight="1" ht="22.5">
      <c r="A50" s="2204"/>
      <c r="B50" s="504"/>
      <c r="C50" s="2215"/>
      <c r="D50" s="442" t="str">
        <f>D47&amp;".3"</f>
        <v>5.1.3</v>
      </c>
      <c r="E50" s="441" t="s">
        <v>322</v>
      </c>
      <c r="F50" s="1979" t="s">
        <v>28</v>
      </c>
      <c r="G50" s="476"/>
      <c r="H50" s="477"/>
      <c r="I50" s="854"/>
    </row>
    <row s="457" customFormat="1" customHeight="1" ht="22.5">
      <c r="A51" s="2204"/>
      <c r="B51" s="504"/>
      <c r="C51" s="2215"/>
      <c r="D51" s="442" t="str">
        <f>D47&amp;".4"</f>
        <v>5.1.4</v>
      </c>
      <c r="E51" s="441" t="s">
        <v>323</v>
      </c>
      <c r="F51" s="1979" t="s">
        <v>28</v>
      </c>
      <c r="G51" s="446" t="s">
        <v>324</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395</v>
      </c>
      <c r="Q56" s="518" t="s">
        <v>396</v>
      </c>
      <c r="R56" s="519" t="s">
        <v>397</v>
      </c>
      <c r="S56" s="1638" t="s">
        <v>398</v>
      </c>
      <c r="T56" s="1638"/>
      <c r="U56" s="1638"/>
      <c r="V56" s="1638"/>
    </row>
    <row r="58" s="1817" customFormat="1" customHeight="1" ht="11.25">
      <c r="A58" s="1817" t="s">
        <v>1923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1924</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1942</v>
      </c>
    </row>
    <row r="139" s="1852" customFormat="1" customHeight="1" ht="45">
      <c r="A139" s="1808"/>
      <c r="B139" s="1162"/>
      <c r="C139" s="414"/>
      <c r="D139" s="91"/>
      <c r="E139" s="2574"/>
      <c r="F139" s="2110" t="s">
        <v>109</v>
      </c>
      <c r="G139" s="2577" t="s">
        <v>28</v>
      </c>
      <c r="H139" s="291"/>
      <c r="I139" s="639" t="s">
        <v>109</v>
      </c>
      <c r="J139" s="1809" t="s">
        <v>1943</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28</v>
      </c>
      <c r="S154" s="2109" t="s">
        <v>65</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254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255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256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28</v>
      </c>
      <c r="S160" s="2109" t="s">
        <v>65</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254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255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28</v>
      </c>
      <c r="S165" s="2109" t="s">
        <v>65</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254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65</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254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255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256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254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255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254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256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A48F-02A2-02A5-EC18-0.9CF1ED8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1952</v>
      </c>
      <c r="B1" s="848"/>
      <c r="C1" s="984" t="s">
        <v>1953</v>
      </c>
      <c r="D1" s="982" t="s">
        <v>810</v>
      </c>
      <c r="E1" s="982" t="s">
        <v>856</v>
      </c>
      <c r="F1" s="982" t="s">
        <v>909</v>
      </c>
      <c r="G1" s="982" t="s">
        <v>896</v>
      </c>
      <c r="H1" s="982" t="s">
        <v>1627</v>
      </c>
    </row>
    <row customHeight="1" ht="9">
      <c r="A2" s="985" t="s">
        <v>1954</v>
      </c>
      <c r="B2" s="985"/>
      <c r="C2" s="986" t="str">
        <f>INDEX(TEMPLATE_NUMBER_FORM_LIST,MATCH(TEMPLATE_SPHERE,TEMPLATE_SPHERE_LIST,0))</f>
        <v>10</v>
      </c>
      <c r="D2" s="985" t="s">
        <v>1478</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1956</v>
      </c>
      <c r="B4" s="848" t="s">
        <v>110</v>
      </c>
      <c r="C4" s="986" t="str">
        <f>IF(TEMPLATE_SPHERE="HEAT",D4,IF(TEMPLATE_SPHERE="TKO",H4,E4))</f>
        <v>Форма 1. Информация об организации, осуществляющей горячее водоснабжение (общая информация)</v>
      </c>
      <c r="D4" s="985" t="s">
        <v>1957</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1958</v>
      </c>
    </row>
    <row customHeight="1" ht="117">
      <c r="A5" s="848" t="s">
        <v>1959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1960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1961</v>
      </c>
    </row>
    <row customHeight="1" ht="90">
      <c r="A6" s="848" t="s">
        <v>1962</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1964</v>
      </c>
      <c r="E7" s="848" t="s">
        <v>1965</v>
      </c>
      <c r="F7" s="988"/>
      <c r="G7" s="988"/>
      <c r="H7" s="988"/>
    </row>
    <row customHeight="1" ht="108">
      <c r="A8" s="848" t="s">
        <v>1966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1167</v>
      </c>
      <c r="E8" s="848" t="s">
        <v>1967</v>
      </c>
      <c r="F8" s="988"/>
      <c r="G8" s="988"/>
      <c r="H8" s="988"/>
    </row>
    <row customHeight="1" ht="99">
      <c r="A9" s="848" t="s">
        <v>1968</v>
      </c>
      <c r="B9" s="848"/>
      <c r="C9" s="848" t="s">
        <v>1969</v>
      </c>
      <c r="D9" s="848"/>
      <c r="E9" s="848"/>
      <c r="F9" s="988"/>
      <c r="G9" s="988"/>
      <c r="H9" s="988"/>
    </row>
    <row customHeight="1" ht="126">
      <c r="A10" s="848" t="s">
        <v>1970</v>
      </c>
      <c r="B10" s="848"/>
      <c r="C10" s="848" t="s">
        <v>1971</v>
      </c>
      <c r="D10" s="848"/>
      <c r="E10" s="848"/>
      <c r="F10" s="988"/>
      <c r="G10" s="988"/>
      <c r="H10" s="988"/>
    </row>
    <row customHeight="1" ht="108">
      <c r="A11" s="848" t="s">
        <v>1972</v>
      </c>
      <c r="B11" s="848"/>
      <c r="C11" s="848" t="s">
        <v>1973</v>
      </c>
      <c r="D11" s="848"/>
      <c r="E11" s="848"/>
      <c r="F11" s="988"/>
      <c r="G11" s="988"/>
      <c r="H11" s="988"/>
    </row>
    <row customHeight="1" ht="54">
      <c r="A12" s="848" t="s">
        <v>1974</v>
      </c>
      <c r="B12" s="848"/>
      <c r="C12" s="848" t="s">
        <v>1975</v>
      </c>
      <c r="D12" s="848"/>
      <c r="E12" s="848"/>
      <c r="F12" s="988"/>
      <c r="G12" s="988"/>
      <c r="H12" s="988"/>
    </row>
    <row customHeight="1" ht="45">
      <c r="A13" s="848" t="s">
        <v>1976</v>
      </c>
      <c r="B13" s="848"/>
      <c r="C13" s="848" t="s">
        <v>1977</v>
      </c>
      <c r="D13" s="848"/>
      <c r="E13" s="848"/>
      <c r="F13" s="988"/>
      <c r="G13" s="988"/>
      <c r="H13" s="988"/>
    </row>
    <row customHeight="1" ht="117">
      <c r="A14" s="848" t="s">
        <v>1978</v>
      </c>
      <c r="B14" s="848"/>
      <c r="C14" s="848" t="s">
        <v>1979</v>
      </c>
      <c r="D14" s="848"/>
      <c r="E14" s="848"/>
      <c r="F14" s="988"/>
      <c r="G14" s="988"/>
      <c r="H14" s="988"/>
    </row>
    <row customHeight="1" ht="117">
      <c r="A15" s="848" t="s">
        <v>1980</v>
      </c>
      <c r="B15" s="848"/>
      <c r="C15" s="848" t="s">
        <v>1981</v>
      </c>
      <c r="D15" s="848"/>
      <c r="E15" s="848"/>
      <c r="F15" s="988"/>
      <c r="G15" s="988"/>
      <c r="H15" s="988"/>
    </row>
    <row customHeight="1" ht="63">
      <c r="A16" s="848" t="s">
        <v>1982</v>
      </c>
      <c r="B16" s="848"/>
      <c r="C16" s="848" t="s">
        <v>1983</v>
      </c>
      <c r="D16" s="848"/>
      <c r="E16" s="848"/>
      <c r="F16" s="988"/>
      <c r="G16" s="988"/>
      <c r="H16" s="988"/>
    </row>
    <row customHeight="1" ht="54">
      <c r="A17" s="848" t="s">
        <v>1984</v>
      </c>
      <c r="B17" s="848"/>
      <c r="C17" s="986" t="s">
        <v>1985</v>
      </c>
      <c r="D17" s="848"/>
      <c r="E17" s="848"/>
      <c r="F17" s="988"/>
      <c r="G17" s="988"/>
      <c r="H17" s="988"/>
    </row>
    <row customHeight="1" ht="27">
      <c r="A18" s="848" t="s">
        <v>1986</v>
      </c>
      <c r="B18" s="848"/>
      <c r="C18" s="986" t="s">
        <v>1987</v>
      </c>
      <c r="D18" s="848"/>
      <c r="E18" s="848"/>
      <c r="F18" s="988"/>
      <c r="G18" s="988"/>
      <c r="H18" s="988"/>
    </row>
    <row customHeight="1" ht="54">
      <c r="A19" s="848" t="s">
        <v>1988</v>
      </c>
      <c r="B19" s="848"/>
      <c r="C19" s="986" t="s">
        <v>1989</v>
      </c>
      <c r="D19" s="848"/>
      <c r="E19" s="848"/>
      <c r="F19" s="988"/>
      <c r="G19" s="988"/>
      <c r="H19" s="988"/>
    </row>
    <row customHeight="1" ht="36">
      <c r="A20" s="848" t="s">
        <v>1990</v>
      </c>
      <c r="B20" s="848"/>
      <c r="C20" s="986" t="s">
        <v>1991</v>
      </c>
      <c r="D20" s="848"/>
      <c r="E20" s="848"/>
      <c r="F20" s="988"/>
      <c r="G20" s="988"/>
      <c r="H20" s="988"/>
    </row>
    <row customHeight="1" ht="36">
      <c r="A21" s="848" t="s">
        <v>1992</v>
      </c>
      <c r="B21" s="848"/>
      <c r="C21" s="986" t="s">
        <v>1993</v>
      </c>
      <c r="D21" s="848"/>
      <c r="E21" s="848"/>
      <c r="F21" s="988"/>
      <c r="G21" s="988"/>
      <c r="H21" s="988"/>
    </row>
    <row customHeight="1" ht="27">
      <c r="A22" s="848" t="s">
        <v>1994</v>
      </c>
      <c r="B22" s="848"/>
      <c r="C22" s="986" t="s">
        <v>1995</v>
      </c>
      <c r="D22" s="848"/>
      <c r="E22" s="848"/>
      <c r="F22" s="988"/>
      <c r="G22" s="988"/>
      <c r="H22" s="988"/>
    </row>
    <row customHeight="1" ht="36">
      <c r="A23" s="848" t="s">
        <v>1996</v>
      </c>
      <c r="B23" s="848"/>
      <c r="C23" s="986" t="s">
        <v>1997</v>
      </c>
      <c r="D23" s="848"/>
      <c r="E23" s="848"/>
      <c r="F23" s="988"/>
      <c r="G23" s="988"/>
      <c r="H23" s="988"/>
    </row>
    <row customHeight="1" ht="28.5">
      <c r="A24" s="848" t="s">
        <v>1998</v>
      </c>
      <c r="B24" s="848"/>
      <c r="C24" s="986" t="s">
        <v>1999</v>
      </c>
      <c r="D24" s="848"/>
      <c r="E24" s="848"/>
      <c r="F24" s="988"/>
      <c r="G24" s="988"/>
      <c r="H24" s="988"/>
    </row>
    <row customHeight="1" ht="36">
      <c r="A25" s="848" t="s">
        <v>2000</v>
      </c>
      <c r="B25" s="848"/>
      <c r="C25" s="986" t="s">
        <v>2001</v>
      </c>
      <c r="D25" s="848"/>
      <c r="E25" s="848"/>
      <c r="F25" s="988"/>
      <c r="G25" s="988"/>
      <c r="H25" s="988"/>
    </row>
    <row customHeight="1" ht="27">
      <c r="A26" s="848" t="s">
        <v>2002</v>
      </c>
      <c r="B26" s="848"/>
      <c r="C26" s="986" t="s">
        <v>2003</v>
      </c>
      <c r="D26" s="848"/>
      <c r="E26" s="848"/>
      <c r="F26" s="988"/>
      <c r="G26" s="988"/>
      <c r="H26" s="988"/>
    </row>
    <row customHeight="1" ht="36">
      <c r="A27" s="848" t="s">
        <v>2004</v>
      </c>
      <c r="B27" s="848"/>
      <c r="C27" s="986" t="s">
        <v>2005</v>
      </c>
      <c r="D27" s="848"/>
      <c r="E27" s="848"/>
      <c r="F27" s="988"/>
      <c r="G27" s="988"/>
      <c r="H27" s="988"/>
    </row>
    <row customHeight="1" ht="28.5">
      <c r="A28" s="848" t="s">
        <v>2006</v>
      </c>
      <c r="B28" s="848"/>
      <c r="C28" s="986" t="s">
        <v>2007</v>
      </c>
      <c r="D28" s="848"/>
      <c r="E28" s="848"/>
      <c r="F28" s="988"/>
      <c r="G28" s="988"/>
      <c r="H28" s="988"/>
    </row>
    <row customHeight="1" ht="126">
      <c r="A29" s="848" t="s">
        <v>2008</v>
      </c>
      <c r="B29" s="848" t="s">
        <v>1580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2010</v>
      </c>
    </row>
    <row customHeight="1" ht="36">
      <c r="A30" s="848" t="s">
        <v>2011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2013</v>
      </c>
      <c r="B31" s="848"/>
      <c r="C31" s="986" t="str">
        <f>IF(TEMPLATE_SPHERE="HEAT",D31,IF(TEMPLATE_SPHERE="TKO",H31,E31))</f>
        <v>Форма 1. Информация об организации, осуществляющей горячее водоснабжение (общая информация)</v>
      </c>
      <c r="D31" s="848" t="s">
        <v>2014</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2015</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2017</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276F1-108A-0202-9537-0.A52126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2018</v>
      </c>
      <c r="D1" s="900"/>
      <c r="E1" s="900"/>
      <c r="F1" s="900"/>
      <c r="G1" s="900"/>
      <c r="H1" s="900" t="s">
        <v>2019</v>
      </c>
      <c r="I1" s="900"/>
      <c r="J1" s="900"/>
      <c r="K1" s="900"/>
      <c r="L1" s="900"/>
      <c r="M1" s="900" t="s">
        <v>2020</v>
      </c>
      <c r="N1" s="900" t="s">
        <v>2021</v>
      </c>
      <c r="O1" s="2594" t="s">
        <v>2022</v>
      </c>
      <c r="P1" s="2594"/>
      <c r="Q1" s="2594"/>
      <c r="R1" s="2594"/>
      <c r="S1" s="2594"/>
      <c r="T1" s="2594" t="s">
        <v>2020</v>
      </c>
      <c r="U1" s="2594"/>
      <c r="V1" s="2594"/>
      <c r="W1" s="2594"/>
      <c r="X1" s="2594"/>
      <c r="Y1" s="1001"/>
      <c r="Z1" s="2594" t="s">
        <v>2023</v>
      </c>
      <c r="AA1" s="2594"/>
      <c r="AB1" s="2594"/>
      <c r="AC1" s="2594"/>
      <c r="AD1" s="2594"/>
    </row>
    <row customHeight="1" ht="18">
      <c r="A2" s="848"/>
      <c r="B2" s="848"/>
      <c r="C2" s="843" t="s">
        <v>810</v>
      </c>
      <c r="D2" s="843" t="s">
        <v>856</v>
      </c>
      <c r="E2" s="843" t="s">
        <v>909</v>
      </c>
      <c r="F2" s="843" t="s">
        <v>896</v>
      </c>
      <c r="G2" s="843" t="s">
        <v>1627</v>
      </c>
      <c r="H2" s="845"/>
      <c r="I2" s="845"/>
      <c r="J2" s="845"/>
      <c r="K2" s="845"/>
      <c r="L2" s="845"/>
      <c r="M2" s="845"/>
      <c r="N2" s="845"/>
      <c r="O2" s="843" t="s">
        <v>810</v>
      </c>
      <c r="P2" s="843" t="s">
        <v>856</v>
      </c>
      <c r="Q2" s="843" t="s">
        <v>896</v>
      </c>
      <c r="R2" s="843" t="s">
        <v>909</v>
      </c>
      <c r="S2" s="843" t="s">
        <v>1627</v>
      </c>
      <c r="T2" s="843" t="s">
        <v>810</v>
      </c>
      <c r="U2" s="843" t="s">
        <v>856</v>
      </c>
      <c r="V2" s="843" t="s">
        <v>896</v>
      </c>
      <c r="W2" s="843" t="s">
        <v>909</v>
      </c>
      <c r="X2" s="843" t="s">
        <v>1627</v>
      </c>
      <c r="Y2" s="843"/>
      <c r="Z2" s="843" t="s">
        <v>810</v>
      </c>
      <c r="AA2" s="852" t="s">
        <v>856</v>
      </c>
      <c r="AB2" s="843" t="s">
        <v>896</v>
      </c>
      <c r="AC2" s="843" t="s">
        <v>909</v>
      </c>
      <c r="AD2" s="843" t="s">
        <v>1627</v>
      </c>
    </row>
    <row customHeight="1" ht="162">
      <c r="A3" s="847" t="s">
        <v>26</v>
      </c>
      <c r="B3" s="847"/>
      <c r="C3" s="2598" t="s">
        <v>2024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2025</v>
      </c>
      <c r="AA3" s="845" t="s">
        <v>2026</v>
      </c>
      <c r="AB3" s="848" t="s">
        <v>2027</v>
      </c>
      <c r="AC3" s="848" t="s">
        <v>2028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1660</v>
      </c>
      <c r="F11" s="2601" t="s">
        <v>2029</v>
      </c>
      <c r="G11" s="2601"/>
      <c r="H11" s="900" t="s">
        <v>2030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2031</v>
      </c>
      <c r="U11" s="845" t="s">
        <v>2032</v>
      </c>
      <c r="V11" s="845"/>
      <c r="W11" s="845"/>
      <c r="X11" s="845"/>
      <c r="Y11" s="1002"/>
      <c r="Z11" s="848" t="s">
        <v>2033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2035</v>
      </c>
      <c r="U12" s="845" t="s">
        <v>2036</v>
      </c>
      <c r="V12" s="845"/>
      <c r="W12" s="845"/>
      <c r="X12" s="845"/>
      <c r="Y12" s="1002"/>
      <c r="Z12" s="848" t="s">
        <v>2037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2039</v>
      </c>
      <c r="U13" s="846" t="s">
        <v>2040</v>
      </c>
      <c r="V13" s="846"/>
      <c r="W13" s="846"/>
      <c r="X13" s="845"/>
      <c r="Y13" s="1002"/>
      <c r="Z13" s="848" t="s">
        <v>2041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2043</v>
      </c>
      <c r="AA14" s="851" t="s">
        <v>2043</v>
      </c>
      <c r="AB14" s="848"/>
      <c r="AC14" s="848"/>
      <c r="AD14" s="848"/>
    </row>
    <row customHeight="1" ht="108">
      <c r="A15" s="2595"/>
      <c r="B15" s="901">
        <v>5</v>
      </c>
      <c r="C15" s="2602"/>
      <c r="D15" s="2602"/>
      <c r="E15" s="2602"/>
      <c r="F15" s="2602"/>
      <c r="G15" s="2602"/>
      <c r="H15" s="2596" t="s">
        <v>2044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2030</v>
      </c>
      <c r="D18" s="969" t="s">
        <v>2030</v>
      </c>
      <c r="E18" s="845" t="s">
        <v>2030</v>
      </c>
      <c r="F18" s="845" t="s">
        <v>2030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2047</v>
      </c>
      <c r="U18" s="848" t="s">
        <v>2048</v>
      </c>
      <c r="V18" s="848" t="s">
        <v>2049</v>
      </c>
      <c r="W18" s="848" t="s">
        <v>2050</v>
      </c>
      <c r="X18" s="845"/>
      <c r="Y18" s="1002"/>
      <c r="Z18" s="848" t="s">
        <v>2051</v>
      </c>
      <c r="AA18" s="851" t="s">
        <v>2052</v>
      </c>
      <c r="AB18" s="851" t="s">
        <v>2052</v>
      </c>
      <c r="AC18" s="851" t="s">
        <v>2052</v>
      </c>
      <c r="AD18" s="848"/>
    </row>
    <row customHeight="1" ht="36">
      <c r="A19" s="847"/>
      <c r="B19" s="901">
        <v>2</v>
      </c>
      <c r="C19" s="845" t="s">
        <v>2034</v>
      </c>
      <c r="D19" s="969" t="s">
        <v>2034</v>
      </c>
      <c r="E19" s="845" t="s">
        <v>2034</v>
      </c>
      <c r="F19" s="845" t="s">
        <v>2034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2053</v>
      </c>
      <c r="U19" s="848" t="s">
        <v>2054</v>
      </c>
      <c r="V19" s="848" t="s">
        <v>2055</v>
      </c>
      <c r="W19" s="848" t="s">
        <v>2056</v>
      </c>
      <c r="X19" s="845"/>
      <c r="Y19" s="1002"/>
      <c r="Z19" s="848" t="s">
        <v>2057</v>
      </c>
      <c r="AA19" s="851" t="s">
        <v>2057</v>
      </c>
      <c r="AB19" s="851" t="s">
        <v>2057</v>
      </c>
      <c r="AC19" s="851" t="s">
        <v>2057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711</v>
      </c>
      <c r="P20" s="959" t="s">
        <v>711</v>
      </c>
      <c r="Q20" s="959" t="s">
        <v>711</v>
      </c>
      <c r="R20" s="959" t="s">
        <v>711</v>
      </c>
      <c r="S20" s="959"/>
      <c r="T20" s="966" t="s">
        <v>2058</v>
      </c>
      <c r="U20" s="848" t="s">
        <v>2059</v>
      </c>
      <c r="V20" s="848" t="s">
        <v>2060</v>
      </c>
      <c r="W20" s="848" t="s">
        <v>2061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2062</v>
      </c>
      <c r="U21" s="848"/>
      <c r="V21" s="848"/>
      <c r="W21" s="848"/>
      <c r="X21" s="845"/>
      <c r="Y21" s="1002"/>
      <c r="Z21" s="848" t="s">
        <v>2063</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310</v>
      </c>
      <c r="R22" s="959"/>
      <c r="S22" s="959"/>
      <c r="T22" s="966"/>
      <c r="U22" s="848"/>
      <c r="V22" s="848" t="s">
        <v>2064</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313</v>
      </c>
      <c r="R23" s="959"/>
      <c r="S23" s="959"/>
      <c r="T23" s="966"/>
      <c r="U23" s="848"/>
      <c r="V23" s="848" t="s">
        <v>2065</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731</v>
      </c>
      <c r="R24" s="959"/>
      <c r="S24" s="959"/>
      <c r="T24" s="966"/>
      <c r="U24" s="848"/>
      <c r="V24" s="848" t="s">
        <v>2066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738</v>
      </c>
      <c r="R25" s="959" t="s">
        <v>310</v>
      </c>
      <c r="S25" s="959"/>
      <c r="T25" s="966" t="s">
        <v>2067</v>
      </c>
      <c r="U25" s="848" t="s">
        <v>2067</v>
      </c>
      <c r="V25" s="848" t="s">
        <v>2067</v>
      </c>
      <c r="W25" s="848" t="s">
        <v>2067</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727</v>
      </c>
      <c r="P26" s="959" t="s">
        <v>721</v>
      </c>
      <c r="Q26" s="959" t="s">
        <v>2068</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2069</v>
      </c>
      <c r="V26" s="966" t="s">
        <v>2069</v>
      </c>
      <c r="W26" s="966" t="s">
        <v>2069</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729</v>
      </c>
      <c r="P27" s="959" t="s">
        <v>723</v>
      </c>
      <c r="Q27" s="959" t="s">
        <v>2070</v>
      </c>
      <c r="R27" s="959" t="s">
        <v>723</v>
      </c>
      <c r="S27" s="959"/>
      <c r="T27" s="966" t="s">
        <v>2071</v>
      </c>
      <c r="U27" s="966" t="s">
        <v>2071</v>
      </c>
      <c r="V27" s="966" t="s">
        <v>2071</v>
      </c>
      <c r="W27" s="966" t="s">
        <v>2071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2072</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738</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2073</v>
      </c>
      <c r="V29" s="848"/>
      <c r="W29" s="848" t="s">
        <v>2073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2074</v>
      </c>
      <c r="U30" s="848" t="s">
        <v>2074</v>
      </c>
      <c r="V30" s="848" t="s">
        <v>2074</v>
      </c>
      <c r="W30" s="848" t="s">
        <v>2074</v>
      </c>
      <c r="X30" s="845"/>
      <c r="Y30" s="1002"/>
      <c r="Z30" s="848"/>
      <c r="AA30" s="851" t="s">
        <v>2075</v>
      </c>
      <c r="AB30" s="851" t="s">
        <v>2075</v>
      </c>
      <c r="AC30" s="851" t="s">
        <v>2075</v>
      </c>
      <c r="AD30" s="848"/>
    </row>
    <row customHeight="1" ht="18">
      <c r="A31" s="847"/>
      <c r="B31" s="901">
        <v>14</v>
      </c>
      <c r="C31" s="845" t="s">
        <v>2076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2077</v>
      </c>
      <c r="P31" s="959" t="s">
        <v>734</v>
      </c>
      <c r="Q31" s="959" t="s">
        <v>2077</v>
      </c>
      <c r="R31" s="959" t="s">
        <v>734</v>
      </c>
      <c r="S31" s="959"/>
      <c r="T31" s="967" t="s">
        <v>2078</v>
      </c>
      <c r="U31" s="848" t="s">
        <v>2078</v>
      </c>
      <c r="V31" s="848" t="s">
        <v>2078</v>
      </c>
      <c r="W31" s="848" t="s">
        <v>2078</v>
      </c>
      <c r="X31" s="845"/>
      <c r="Y31" s="1002"/>
      <c r="Z31" s="848"/>
      <c r="AA31" s="851"/>
      <c r="AB31" s="851"/>
      <c r="AC31" s="851"/>
      <c r="AD31" s="848"/>
    </row>
    <row customHeight="1" ht="36">
      <c r="A32" s="847"/>
      <c r="B32" s="901">
        <v>15</v>
      </c>
      <c r="C32" s="845" t="s">
        <v>2079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2080</v>
      </c>
      <c r="P32" s="959" t="s">
        <v>736</v>
      </c>
      <c r="Q32" s="959" t="s">
        <v>2080</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2081</v>
      </c>
      <c r="V32" s="848" t="s">
        <v>2081</v>
      </c>
      <c r="W32" s="848" t="s">
        <v>2081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2082</v>
      </c>
      <c r="V33" s="848" t="s">
        <v>2082</v>
      </c>
      <c r="W33" s="848" t="s">
        <v>2083</v>
      </c>
      <c r="X33" s="845"/>
      <c r="Y33" s="1002"/>
      <c r="Z33" s="848"/>
      <c r="AA33" s="851" t="s">
        <v>2084</v>
      </c>
      <c r="AB33" s="851" t="s">
        <v>2084</v>
      </c>
      <c r="AC33" s="851" t="s">
        <v>2084</v>
      </c>
      <c r="AD33" s="848"/>
    </row>
    <row customHeight="1" ht="27">
      <c r="A34" s="847"/>
      <c r="B34" s="901">
        <v>17</v>
      </c>
      <c r="C34" s="845" t="s">
        <v>2085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2086</v>
      </c>
      <c r="P34" s="959" t="s">
        <v>2068</v>
      </c>
      <c r="Q34" s="959" t="s">
        <v>2086</v>
      </c>
      <c r="R34" s="959" t="s">
        <v>2068</v>
      </c>
      <c r="S34" s="959"/>
      <c r="T34" s="968" t="s">
        <v>2087</v>
      </c>
      <c r="U34" s="848" t="s">
        <v>2087</v>
      </c>
      <c r="V34" s="848" t="s">
        <v>2087</v>
      </c>
      <c r="W34" s="848" t="s">
        <v>2088</v>
      </c>
      <c r="X34" s="845"/>
      <c r="Y34" s="1002"/>
      <c r="Z34" s="848"/>
      <c r="AA34" s="851"/>
      <c r="AB34" s="848"/>
      <c r="AC34" s="848"/>
      <c r="AD34" s="848"/>
    </row>
    <row customHeight="1" ht="45">
      <c r="A35" s="847"/>
      <c r="B35" s="901">
        <v>18</v>
      </c>
      <c r="C35" s="845" t="s">
        <v>2089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2090</v>
      </c>
      <c r="P35" s="959" t="s">
        <v>2070</v>
      </c>
      <c r="Q35" s="959" t="s">
        <v>2090</v>
      </c>
      <c r="R35" s="959" t="s">
        <v>2070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2091</v>
      </c>
      <c r="V35" s="848" t="s">
        <v>2091</v>
      </c>
      <c r="W35" s="848" t="s">
        <v>2091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2092</v>
      </c>
      <c r="U36" s="848" t="s">
        <v>2092</v>
      </c>
      <c r="V36" s="848" t="s">
        <v>2092</v>
      </c>
      <c r="W36" s="848" t="s">
        <v>2092</v>
      </c>
      <c r="X36" s="845"/>
      <c r="Y36" s="1002"/>
      <c r="Z36" s="848"/>
      <c r="AA36" s="851"/>
      <c r="AB36" s="848"/>
      <c r="AC36" s="848"/>
      <c r="AD36" s="848"/>
    </row>
    <row customHeight="1" ht="18">
      <c r="A37" s="847"/>
      <c r="B37" s="901">
        <v>20</v>
      </c>
      <c r="C37" s="845" t="s">
        <v>2093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2094</v>
      </c>
      <c r="P37" s="959" t="s">
        <v>2077</v>
      </c>
      <c r="Q37" s="959" t="s">
        <v>2094</v>
      </c>
      <c r="R37" s="959" t="s">
        <v>2077</v>
      </c>
      <c r="S37" s="959"/>
      <c r="T37" s="966" t="s">
        <v>2095</v>
      </c>
      <c r="U37" s="848" t="s">
        <v>2095</v>
      </c>
      <c r="V37" s="848" t="s">
        <v>2095</v>
      </c>
      <c r="W37" s="848" t="s">
        <v>2095</v>
      </c>
      <c r="X37" s="845"/>
      <c r="Y37" s="1002"/>
      <c r="Z37" s="848"/>
      <c r="AA37" s="851"/>
      <c r="AB37" s="848"/>
      <c r="AC37" s="848"/>
      <c r="AD37" s="848"/>
    </row>
    <row customHeight="1" ht="18">
      <c r="A38" s="847"/>
      <c r="B38" s="901">
        <v>21</v>
      </c>
      <c r="C38" s="845" t="s">
        <v>2096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2097</v>
      </c>
      <c r="P38" s="959" t="s">
        <v>2080</v>
      </c>
      <c r="Q38" s="959" t="s">
        <v>2097</v>
      </c>
      <c r="R38" s="959" t="s">
        <v>2080</v>
      </c>
      <c r="S38" s="959"/>
      <c r="T38" s="966" t="s">
        <v>2098</v>
      </c>
      <c r="U38" s="848" t="s">
        <v>2098</v>
      </c>
      <c r="V38" s="848" t="s">
        <v>2098</v>
      </c>
      <c r="W38" s="848" t="s">
        <v>2098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748</v>
      </c>
      <c r="P39" s="959" t="s">
        <v>742</v>
      </c>
      <c r="Q39" s="959" t="s">
        <v>748</v>
      </c>
      <c r="R39" s="959" t="s">
        <v>742</v>
      </c>
      <c r="S39" s="959"/>
      <c r="T39" s="966" t="s">
        <v>2099</v>
      </c>
      <c r="U39" s="848" t="s">
        <v>2100</v>
      </c>
      <c r="V39" s="848" t="s">
        <v>2101</v>
      </c>
      <c r="W39" s="848" t="s">
        <v>2102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2103</v>
      </c>
      <c r="P40" s="959" t="s">
        <v>744</v>
      </c>
      <c r="Q40" s="959" t="s">
        <v>2103</v>
      </c>
      <c r="R40" s="959" t="s">
        <v>744</v>
      </c>
      <c r="S40" s="959"/>
      <c r="T40" s="845" t="s">
        <v>2104</v>
      </c>
      <c r="U40" s="845" t="s">
        <v>2104</v>
      </c>
      <c r="V40" s="845" t="s">
        <v>2104</v>
      </c>
      <c r="W40" s="845" t="s">
        <v>2104</v>
      </c>
      <c r="X40" s="845"/>
      <c r="Y40" s="1002"/>
      <c r="Z40" s="848" t="s">
        <v>2105</v>
      </c>
      <c r="AA40" s="851" t="s">
        <v>2105</v>
      </c>
      <c r="AB40" s="851" t="s">
        <v>2105</v>
      </c>
      <c r="AC40" s="851" t="s">
        <v>2105</v>
      </c>
      <c r="AD40" s="848"/>
    </row>
    <row customHeight="1" ht="27">
      <c r="A41" s="847"/>
      <c r="B41" s="901">
        <v>24</v>
      </c>
      <c r="C41" s="845" t="s">
        <v>2106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2107</v>
      </c>
      <c r="P41" s="959" t="s">
        <v>2094</v>
      </c>
      <c r="Q41" s="959" t="s">
        <v>2107</v>
      </c>
      <c r="R41" s="959" t="s">
        <v>2094</v>
      </c>
      <c r="S41" s="959"/>
      <c r="T41" s="845" t="s">
        <v>2108</v>
      </c>
      <c r="U41" s="845" t="s">
        <v>2108</v>
      </c>
      <c r="V41" s="845" t="s">
        <v>2108</v>
      </c>
      <c r="W41" s="845" t="s">
        <v>2108</v>
      </c>
      <c r="X41" s="845"/>
      <c r="Y41" s="1002"/>
      <c r="Z41" s="848" t="s">
        <v>2109</v>
      </c>
      <c r="AA41" s="848" t="s">
        <v>2109</v>
      </c>
      <c r="AB41" s="848" t="s">
        <v>2109</v>
      </c>
      <c r="AC41" s="848" t="s">
        <v>2109</v>
      </c>
      <c r="AD41" s="848"/>
    </row>
    <row customHeight="1" ht="27">
      <c r="A42" s="847"/>
      <c r="B42" s="901">
        <v>25</v>
      </c>
      <c r="C42" s="845" t="s">
        <v>2110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2111</v>
      </c>
      <c r="P42" s="959" t="s">
        <v>2097</v>
      </c>
      <c r="Q42" s="959" t="s">
        <v>2111</v>
      </c>
      <c r="R42" s="959" t="s">
        <v>2097</v>
      </c>
      <c r="S42" s="959"/>
      <c r="T42" s="845" t="s">
        <v>2112</v>
      </c>
      <c r="U42" s="845" t="s">
        <v>2112</v>
      </c>
      <c r="V42" s="845" t="s">
        <v>2112</v>
      </c>
      <c r="W42" s="845" t="s">
        <v>2112</v>
      </c>
      <c r="X42" s="845"/>
      <c r="Y42" s="1002"/>
      <c r="Z42" s="848" t="s">
        <v>2113</v>
      </c>
      <c r="AA42" s="848" t="s">
        <v>2113</v>
      </c>
      <c r="AB42" s="848" t="s">
        <v>2113</v>
      </c>
      <c r="AC42" s="848" t="s">
        <v>2113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2114</v>
      </c>
      <c r="P43" s="959" t="s">
        <v>748</v>
      </c>
      <c r="Q43" s="959" t="s">
        <v>2114</v>
      </c>
      <c r="R43" s="959" t="s">
        <v>748</v>
      </c>
      <c r="S43" s="959"/>
      <c r="T43" s="845" t="s">
        <v>2115</v>
      </c>
      <c r="U43" s="845" t="s">
        <v>2115</v>
      </c>
      <c r="V43" s="845" t="s">
        <v>2115</v>
      </c>
      <c r="W43" s="845" t="s">
        <v>2115</v>
      </c>
      <c r="X43" s="845"/>
      <c r="Y43" s="1002"/>
      <c r="Z43" s="848" t="s">
        <v>2116</v>
      </c>
      <c r="AA43" s="848" t="s">
        <v>2116</v>
      </c>
      <c r="AB43" s="848" t="s">
        <v>2116</v>
      </c>
      <c r="AC43" s="848" t="s">
        <v>2116</v>
      </c>
      <c r="AD43" s="848"/>
    </row>
    <row customHeight="1" ht="27">
      <c r="A44" s="847"/>
      <c r="B44" s="901">
        <v>27</v>
      </c>
      <c r="C44" s="845" t="s">
        <v>2117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2118</v>
      </c>
      <c r="P44" s="959" t="s">
        <v>2119</v>
      </c>
      <c r="Q44" s="959" t="s">
        <v>2118</v>
      </c>
      <c r="R44" s="959" t="s">
        <v>2119</v>
      </c>
      <c r="S44" s="959"/>
      <c r="T44" s="845" t="s">
        <v>2108</v>
      </c>
      <c r="U44" s="845" t="s">
        <v>2108</v>
      </c>
      <c r="V44" s="845" t="s">
        <v>2108</v>
      </c>
      <c r="W44" s="845" t="s">
        <v>2108</v>
      </c>
      <c r="X44" s="845"/>
      <c r="Y44" s="1002"/>
      <c r="Z44" s="848" t="s">
        <v>2120</v>
      </c>
      <c r="AA44" s="848" t="s">
        <v>2120</v>
      </c>
      <c r="AB44" s="848" t="s">
        <v>2120</v>
      </c>
      <c r="AC44" s="848" t="s">
        <v>2120</v>
      </c>
      <c r="AD44" s="848"/>
    </row>
    <row customHeight="1" ht="27">
      <c r="A45" s="847"/>
      <c r="B45" s="901">
        <v>28</v>
      </c>
      <c r="C45" s="845" t="s">
        <v>2121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2122</v>
      </c>
      <c r="P45" s="959" t="s">
        <v>2123</v>
      </c>
      <c r="Q45" s="959" t="s">
        <v>2122</v>
      </c>
      <c r="R45" s="959" t="s">
        <v>2123</v>
      </c>
      <c r="S45" s="959"/>
      <c r="T45" s="845" t="s">
        <v>2112</v>
      </c>
      <c r="U45" s="845" t="s">
        <v>2112</v>
      </c>
      <c r="V45" s="845" t="s">
        <v>2112</v>
      </c>
      <c r="W45" s="845" t="s">
        <v>2112</v>
      </c>
      <c r="X45" s="845"/>
      <c r="Y45" s="1002"/>
      <c r="Z45" s="848" t="s">
        <v>2124</v>
      </c>
      <c r="AA45" s="848" t="s">
        <v>2124</v>
      </c>
      <c r="AB45" s="848" t="s">
        <v>2124</v>
      </c>
      <c r="AC45" s="848" t="s">
        <v>2124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2125</v>
      </c>
      <c r="P46" s="959" t="s">
        <v>2103</v>
      </c>
      <c r="Q46" s="959" t="s">
        <v>2125</v>
      </c>
      <c r="R46" s="959" t="s">
        <v>2103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2126</v>
      </c>
      <c r="V46" s="845" t="s">
        <v>2126</v>
      </c>
      <c r="W46" s="845" t="s">
        <v>2126</v>
      </c>
      <c r="X46" s="845"/>
      <c r="Y46" s="1002"/>
      <c r="Z46" s="848" t="s">
        <v>2127</v>
      </c>
      <c r="AA46" s="848" t="s">
        <v>2128</v>
      </c>
      <c r="AB46" s="848" t="s">
        <v>2128</v>
      </c>
      <c r="AC46" s="848" t="s">
        <v>2128</v>
      </c>
      <c r="AD46" s="848"/>
    </row>
    <row customHeight="1" ht="54">
      <c r="A47" s="847"/>
      <c r="B47" s="901">
        <v>30</v>
      </c>
      <c r="C47" s="845" t="s">
        <v>2129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2130</v>
      </c>
      <c r="P47" s="959" t="s">
        <v>2107</v>
      </c>
      <c r="Q47" s="959" t="s">
        <v>2130</v>
      </c>
      <c r="R47" s="959" t="s">
        <v>2107</v>
      </c>
      <c r="S47" s="959"/>
      <c r="T47" s="845" t="s">
        <v>2131</v>
      </c>
      <c r="U47" s="845" t="s">
        <v>2131</v>
      </c>
      <c r="V47" s="845" t="s">
        <v>2131</v>
      </c>
      <c r="W47" s="845" t="s">
        <v>2131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2114</v>
      </c>
      <c r="Q48" s="959" t="s">
        <v>2132</v>
      </c>
      <c r="R48" s="959" t="s">
        <v>2114</v>
      </c>
      <c r="S48" s="959"/>
      <c r="T48" s="845"/>
      <c r="U48" s="845" t="s">
        <v>2133</v>
      </c>
      <c r="V48" s="845" t="s">
        <v>2134</v>
      </c>
      <c r="W48" s="845" t="s">
        <v>2134</v>
      </c>
      <c r="X48" s="845"/>
      <c r="Y48" s="1002"/>
      <c r="Z48" s="848"/>
      <c r="AA48" s="851" t="s">
        <v>2128</v>
      </c>
      <c r="AB48" s="851" t="s">
        <v>2128</v>
      </c>
      <c r="AC48" s="851" t="s">
        <v>2128</v>
      </c>
      <c r="AD48" s="848"/>
    </row>
    <row customHeight="1" ht="54">
      <c r="A49" s="847"/>
      <c r="B49" s="901">
        <v>32</v>
      </c>
      <c r="C49" s="845" t="s">
        <v>2135</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2118</v>
      </c>
      <c r="Q49" s="959" t="s">
        <v>2136</v>
      </c>
      <c r="R49" s="959" t="s">
        <v>2118</v>
      </c>
      <c r="S49" s="959"/>
      <c r="T49" s="845"/>
      <c r="U49" s="845" t="s">
        <v>2131</v>
      </c>
      <c r="V49" s="845" t="s">
        <v>2131</v>
      </c>
      <c r="W49" s="845" t="s">
        <v>2131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2132</v>
      </c>
      <c r="P50" s="959" t="s">
        <v>2125</v>
      </c>
      <c r="Q50" s="959" t="s">
        <v>2137</v>
      </c>
      <c r="R50" s="959" t="s">
        <v>2125</v>
      </c>
      <c r="S50" s="959"/>
      <c r="T50" s="845" t="s">
        <v>2138</v>
      </c>
      <c r="U50" s="845" t="s">
        <v>2139</v>
      </c>
      <c r="V50" s="845" t="s">
        <v>2140</v>
      </c>
      <c r="W50" s="845" t="s">
        <v>2141</v>
      </c>
      <c r="X50" s="845"/>
      <c r="Y50" s="1002"/>
      <c r="Z50" s="848" t="s">
        <v>2142</v>
      </c>
      <c r="AA50" s="851" t="s">
        <v>2143</v>
      </c>
      <c r="AB50" s="851" t="s">
        <v>2143</v>
      </c>
      <c r="AC50" s="851" t="s">
        <v>2143</v>
      </c>
      <c r="AD50" s="848"/>
    </row>
    <row customHeight="1" ht="27">
      <c r="A51" s="847"/>
      <c r="B51" s="901">
        <v>34</v>
      </c>
      <c r="C51" s="845" t="s">
        <v>2144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2145</v>
      </c>
      <c r="U51" s="845"/>
      <c r="V51" s="845"/>
      <c r="W51" s="845"/>
      <c r="X51" s="845"/>
      <c r="Y51" s="1002"/>
      <c r="Z51" s="848"/>
      <c r="AA51" s="851"/>
      <c r="AB51" s="851"/>
      <c r="AC51" s="851"/>
      <c r="AD51" s="848"/>
    </row>
    <row customHeight="1" ht="36">
      <c r="A52" s="847"/>
      <c r="B52" s="901">
        <v>35</v>
      </c>
      <c r="C52" s="845" t="s">
        <v>2038</v>
      </c>
      <c r="D52" s="969" t="s">
        <v>2038</v>
      </c>
      <c r="E52" s="845" t="s">
        <v>2038</v>
      </c>
      <c r="F52" s="845" t="s">
        <v>2038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2146</v>
      </c>
      <c r="U52" s="845" t="s">
        <v>2147</v>
      </c>
      <c r="V52" s="845" t="s">
        <v>2148</v>
      </c>
      <c r="W52" s="845" t="s">
        <v>2149</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327</v>
      </c>
      <c r="Q53" s="959" t="s">
        <v>327</v>
      </c>
      <c r="R53" s="959" t="s">
        <v>327</v>
      </c>
      <c r="S53" s="959"/>
      <c r="T53" s="845" t="s">
        <v>2150</v>
      </c>
      <c r="U53" s="845" t="s">
        <v>2150</v>
      </c>
      <c r="V53" s="845" t="s">
        <v>2150</v>
      </c>
      <c r="W53" s="845" t="s">
        <v>2150</v>
      </c>
      <c r="X53" s="845"/>
      <c r="Y53" s="1002"/>
      <c r="Z53" s="848"/>
      <c r="AA53" s="851"/>
      <c r="AB53" s="848"/>
      <c r="AC53" s="848"/>
      <c r="AD53" s="848"/>
    </row>
    <row customHeight="1" ht="18">
      <c r="A54" s="847"/>
      <c r="B54" s="901">
        <v>37</v>
      </c>
      <c r="C54" s="845" t="s">
        <v>2044</v>
      </c>
      <c r="D54" s="969" t="s">
        <v>2044</v>
      </c>
      <c r="E54" s="845" t="s">
        <v>2044</v>
      </c>
      <c r="F54" s="845" t="s">
        <v>2044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2151</v>
      </c>
      <c r="V55" s="845" t="s">
        <v>2151</v>
      </c>
      <c r="W55" s="845" t="s">
        <v>2151</v>
      </c>
      <c r="X55" s="845"/>
      <c r="Y55" s="1002"/>
      <c r="Z55" s="848" t="s">
        <v>2152</v>
      </c>
      <c r="AA55" s="848" t="s">
        <v>2152</v>
      </c>
      <c r="AB55" s="848" t="s">
        <v>2152</v>
      </c>
      <c r="AC55" s="848" t="s">
        <v>2152</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2153</v>
      </c>
      <c r="V56" s="845" t="s">
        <v>2153</v>
      </c>
      <c r="W56" s="845" t="s">
        <v>2153</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2154</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2155</v>
      </c>
      <c r="V57" s="845" t="s">
        <v>2155</v>
      </c>
      <c r="W57" s="845" t="s">
        <v>2155</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2156</v>
      </c>
      <c r="V58" s="845" t="s">
        <v>2156</v>
      </c>
      <c r="W58" s="845" t="s">
        <v>2156</v>
      </c>
      <c r="X58" s="845"/>
      <c r="Y58" s="1002"/>
      <c r="Z58" s="848"/>
      <c r="AA58" s="851"/>
      <c r="AB58" s="848"/>
      <c r="AC58" s="848"/>
      <c r="AD58" s="848"/>
    </row>
    <row customHeight="1" ht="36">
      <c r="A59" s="847"/>
      <c r="B59" s="901">
        <v>42</v>
      </c>
      <c r="C59" s="845">
        <v>3</v>
      </c>
      <c r="D59" s="969" t="s">
        <v>2144</v>
      </c>
      <c r="E59" s="845" t="s">
        <v>2144</v>
      </c>
      <c r="F59" s="845" t="s">
        <v>2144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111</v>
      </c>
      <c r="Q59" s="959" t="s">
        <v>111</v>
      </c>
      <c r="R59" s="959" t="s">
        <v>111</v>
      </c>
      <c r="S59" s="959"/>
      <c r="T59" s="845"/>
      <c r="U59" s="845" t="s">
        <v>2157</v>
      </c>
      <c r="V59" s="845" t="s">
        <v>2158</v>
      </c>
      <c r="W59" s="845" t="s">
        <v>2159</v>
      </c>
      <c r="X59" s="845"/>
      <c r="Y59" s="1002"/>
      <c r="Z59" s="848"/>
      <c r="AA59" s="851"/>
      <c r="AB59" s="848"/>
      <c r="AC59" s="848"/>
      <c r="AD59" s="848"/>
    </row>
    <row customHeight="1" ht="81">
      <c r="A60" s="847"/>
      <c r="B60" s="901">
        <v>43</v>
      </c>
      <c r="C60" s="845" t="s">
        <v>2160</v>
      </c>
      <c r="D60" s="969" t="s">
        <v>2160</v>
      </c>
      <c r="E60" s="845" t="s">
        <v>2160</v>
      </c>
      <c r="F60" s="845" t="s">
        <v>2160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632</v>
      </c>
      <c r="U60" s="845" t="s">
        <v>632</v>
      </c>
      <c r="V60" s="845" t="s">
        <v>632</v>
      </c>
      <c r="W60" s="845" t="s">
        <v>632</v>
      </c>
      <c r="X60" s="845"/>
      <c r="Y60" s="1002"/>
      <c r="Z60" s="848" t="s">
        <v>2161</v>
      </c>
      <c r="AA60" s="851" t="s">
        <v>2162</v>
      </c>
      <c r="AB60" s="848" t="s">
        <v>2163</v>
      </c>
      <c r="AC60" s="848" t="s">
        <v>2162</v>
      </c>
      <c r="AD60" s="848"/>
    </row>
    <row customHeight="1" ht="9">
      <c r="A61" s="847"/>
      <c r="B61" s="901">
        <v>44</v>
      </c>
      <c r="C61" s="845"/>
      <c r="D61" s="969" t="s">
        <v>2164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2165</v>
      </c>
      <c r="V61" s="845"/>
      <c r="W61" s="845"/>
      <c r="X61" s="845"/>
      <c r="Y61" s="1002"/>
      <c r="Z61" s="848"/>
      <c r="AA61" s="851"/>
      <c r="AB61" s="848"/>
      <c r="AC61" s="848"/>
      <c r="AD61" s="848"/>
    </row>
    <row customHeight="1" ht="9">
      <c r="A62" s="847"/>
      <c r="B62" s="901">
        <v>45</v>
      </c>
      <c r="C62" s="845"/>
      <c r="D62" s="969" t="s">
        <v>2166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2167</v>
      </c>
      <c r="V62" s="845"/>
      <c r="W62" s="845"/>
      <c r="X62" s="845"/>
      <c r="Y62" s="1002"/>
      <c r="Z62" s="848"/>
      <c r="AA62" s="851"/>
      <c r="AB62" s="848"/>
      <c r="AC62" s="848"/>
      <c r="AD62" s="848"/>
    </row>
    <row customHeight="1" ht="18">
      <c r="A63" s="847"/>
      <c r="B63" s="901">
        <v>46</v>
      </c>
      <c r="C63" s="845"/>
      <c r="D63" s="969" t="s">
        <v>2168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2169</v>
      </c>
      <c r="V63" s="845"/>
      <c r="W63" s="845"/>
      <c r="X63" s="845"/>
      <c r="Y63" s="1002"/>
      <c r="Z63" s="848"/>
      <c r="AA63" s="851"/>
      <c r="AB63" s="848"/>
      <c r="AC63" s="848"/>
      <c r="AD63" s="848"/>
    </row>
    <row customHeight="1" ht="18">
      <c r="A64" s="847"/>
      <c r="B64" s="901">
        <v>47</v>
      </c>
      <c r="C64" s="845"/>
      <c r="D64" s="969" t="s">
        <v>2170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2171</v>
      </c>
      <c r="V64" s="845"/>
      <c r="W64" s="845"/>
      <c r="X64" s="845"/>
      <c r="Y64" s="1002"/>
      <c r="Z64" s="848"/>
      <c r="AA64" s="851" t="s">
        <v>2172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2085</v>
      </c>
      <c r="Q65" s="959"/>
      <c r="R65" s="959"/>
      <c r="S65" s="959"/>
      <c r="T65" s="845"/>
      <c r="U65" s="845" t="s">
        <v>2173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2089</v>
      </c>
      <c r="Q66" s="959"/>
      <c r="R66" s="959"/>
      <c r="S66" s="959"/>
      <c r="T66" s="845"/>
      <c r="U66" s="845" t="s">
        <v>2174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2175</v>
      </c>
      <c r="Q67" s="959"/>
      <c r="R67" s="959"/>
      <c r="S67" s="959"/>
      <c r="T67" s="845"/>
      <c r="U67" s="845" t="s">
        <v>2176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2177</v>
      </c>
      <c r="Q68" s="959"/>
      <c r="R68" s="959"/>
      <c r="S68" s="959"/>
      <c r="T68" s="845"/>
      <c r="U68" s="845" t="s">
        <v>2178</v>
      </c>
      <c r="V68" s="845"/>
      <c r="W68" s="845"/>
      <c r="X68" s="845"/>
      <c r="Y68" s="1002"/>
      <c r="Z68" s="848"/>
      <c r="AA68" s="851"/>
      <c r="AB68" s="848"/>
      <c r="AC68" s="848"/>
      <c r="AD68" s="848"/>
    </row>
    <row customHeight="1" ht="9">
      <c r="A69" s="847"/>
      <c r="B69" s="901">
        <v>52</v>
      </c>
      <c r="C69" s="845"/>
      <c r="D69" s="969" t="s">
        <v>2179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2180</v>
      </c>
      <c r="V69" s="845"/>
      <c r="W69" s="845"/>
      <c r="X69" s="845"/>
      <c r="Y69" s="1002"/>
      <c r="Z69" s="848"/>
      <c r="AA69" s="851"/>
      <c r="AB69" s="848"/>
      <c r="AC69" s="848"/>
      <c r="AD69" s="848"/>
    </row>
    <row customHeight="1" ht="27">
      <c r="A70" s="847"/>
      <c r="B70" s="901">
        <v>53</v>
      </c>
      <c r="C70" s="845"/>
      <c r="D70" s="969"/>
      <c r="E70" s="845" t="s">
        <v>2164</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2181</v>
      </c>
      <c r="W70" s="845"/>
      <c r="X70" s="845"/>
      <c r="Y70" s="1002"/>
      <c r="Z70" s="848"/>
      <c r="AA70" s="851"/>
      <c r="AB70" s="848"/>
      <c r="AC70" s="848"/>
      <c r="AD70" s="848"/>
    </row>
    <row customHeight="1" ht="36">
      <c r="A71" s="847"/>
      <c r="B71" s="901">
        <v>54</v>
      </c>
      <c r="C71" s="845"/>
      <c r="D71" s="969"/>
      <c r="E71" s="845" t="s">
        <v>2166</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112</v>
      </c>
      <c r="R71" s="959"/>
      <c r="S71" s="959"/>
      <c r="T71" s="845"/>
      <c r="U71" s="845"/>
      <c r="V71" s="845" t="s">
        <v>2182</v>
      </c>
      <c r="W71" s="845"/>
      <c r="X71" s="845"/>
      <c r="Y71" s="1002"/>
      <c r="Z71" s="848"/>
      <c r="AA71" s="851"/>
      <c r="AB71" s="848"/>
      <c r="AC71" s="848"/>
      <c r="AD71" s="848"/>
    </row>
    <row customHeight="1" ht="27">
      <c r="A72" s="847"/>
      <c r="B72" s="901">
        <v>55</v>
      </c>
      <c r="C72" s="845"/>
      <c r="D72" s="969"/>
      <c r="E72" s="845" t="s">
        <v>2168</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2183</v>
      </c>
      <c r="W72" s="845"/>
      <c r="X72" s="845"/>
      <c r="Y72" s="1002"/>
      <c r="Z72" s="848"/>
      <c r="AA72" s="851"/>
      <c r="AB72" s="848"/>
      <c r="AC72" s="848"/>
      <c r="AD72" s="848"/>
    </row>
    <row customHeight="1" ht="36">
      <c r="A73" s="847"/>
      <c r="B73" s="901">
        <v>56</v>
      </c>
      <c r="C73" s="845"/>
      <c r="D73" s="969"/>
      <c r="E73" s="845" t="s">
        <v>2170</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2184</v>
      </c>
      <c r="W73" s="845"/>
      <c r="X73" s="845"/>
      <c r="Y73" s="1002"/>
      <c r="Z73" s="848"/>
      <c r="AA73" s="851"/>
      <c r="AB73" s="848"/>
      <c r="AC73" s="848"/>
      <c r="AD73" s="848"/>
    </row>
    <row customHeight="1" ht="18">
      <c r="A74" s="847"/>
      <c r="B74" s="901">
        <v>57</v>
      </c>
      <c r="C74" s="845"/>
      <c r="D74" s="969"/>
      <c r="E74" s="845" t="s">
        <v>2179</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2185</v>
      </c>
      <c r="W74" s="845"/>
      <c r="X74" s="845"/>
      <c r="Y74" s="1002"/>
      <c r="Z74" s="848"/>
      <c r="AA74" s="851"/>
      <c r="AB74" s="848"/>
      <c r="AC74" s="848"/>
      <c r="AD74" s="848"/>
    </row>
    <row customHeight="1" ht="18">
      <c r="A75" s="847"/>
      <c r="B75" s="901">
        <v>58</v>
      </c>
      <c r="C75" s="845"/>
      <c r="D75" s="969"/>
      <c r="E75" s="845"/>
      <c r="F75" s="845" t="s">
        <v>2164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2186</v>
      </c>
      <c r="X75" s="845"/>
      <c r="Y75" s="1002"/>
      <c r="Z75" s="848"/>
      <c r="AA75" s="851"/>
      <c r="AB75" s="848"/>
      <c r="AC75" s="848"/>
      <c r="AD75" s="848"/>
    </row>
    <row customHeight="1" ht="36">
      <c r="A76" s="847"/>
      <c r="B76" s="901">
        <v>59</v>
      </c>
      <c r="C76" s="845"/>
      <c r="D76" s="969"/>
      <c r="E76" s="845"/>
      <c r="F76" s="845" t="s">
        <v>2166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2187</v>
      </c>
      <c r="X76" s="845"/>
      <c r="Y76" s="1002"/>
      <c r="Z76" s="848"/>
      <c r="AA76" s="851"/>
      <c r="AB76" s="848"/>
      <c r="AC76" s="848"/>
      <c r="AD76" s="848"/>
    </row>
    <row customHeight="1" ht="18">
      <c r="A77" s="847"/>
      <c r="B77" s="901">
        <v>60</v>
      </c>
      <c r="C77" s="845"/>
      <c r="D77" s="969"/>
      <c r="E77" s="845"/>
      <c r="F77" s="845" t="s">
        <v>2168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2188</v>
      </c>
      <c r="X77" s="845"/>
      <c r="Y77" s="1002"/>
      <c r="Z77" s="848"/>
      <c r="AA77" s="851"/>
      <c r="AB77" s="848"/>
      <c r="AC77" s="848"/>
      <c r="AD77" s="848"/>
    </row>
    <row customHeight="1" ht="72">
      <c r="A78" s="847"/>
      <c r="B78" s="901">
        <v>61</v>
      </c>
      <c r="C78" s="845" t="s">
        <v>2164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637</v>
      </c>
      <c r="U78" s="845"/>
      <c r="V78" s="845"/>
      <c r="W78" s="845"/>
      <c r="X78" s="845"/>
      <c r="Y78" s="1002"/>
      <c r="Z78" s="848" t="s">
        <v>2189</v>
      </c>
      <c r="AA78" s="851"/>
      <c r="AB78" s="848"/>
      <c r="AC78" s="848"/>
      <c r="AD78" s="848"/>
    </row>
    <row customHeight="1" ht="36">
      <c r="A79" s="847"/>
      <c r="B79" s="901">
        <v>62</v>
      </c>
      <c r="C79" s="845" t="s">
        <v>2166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2190</v>
      </c>
      <c r="U79" s="845"/>
      <c r="V79" s="845"/>
      <c r="W79" s="845"/>
      <c r="X79" s="845"/>
      <c r="Y79" s="1002"/>
      <c r="Z79" s="848" t="s">
        <v>2191</v>
      </c>
      <c r="AA79" s="851"/>
      <c r="AB79" s="848"/>
      <c r="AC79" s="848"/>
      <c r="AD79" s="848"/>
    </row>
    <row customHeight="1" ht="45">
      <c r="A80" s="847"/>
      <c r="B80" s="901">
        <v>63</v>
      </c>
      <c r="C80" s="845" t="s">
        <v>2168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2192</v>
      </c>
      <c r="U80" s="845"/>
      <c r="V80" s="845"/>
      <c r="W80" s="845"/>
      <c r="X80" s="845"/>
      <c r="Y80" s="1002"/>
      <c r="Z80" s="848" t="s">
        <v>2193</v>
      </c>
      <c r="AA80" s="851"/>
      <c r="AB80" s="848"/>
      <c r="AC80" s="848"/>
      <c r="AD80" s="848"/>
    </row>
    <row customHeight="1" ht="36">
      <c r="A81" s="847"/>
      <c r="B81" s="901">
        <v>64</v>
      </c>
      <c r="C81" s="845" t="s">
        <v>2170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2076</v>
      </c>
      <c r="P81" s="959"/>
      <c r="Q81" s="959"/>
      <c r="R81" s="959"/>
      <c r="S81" s="959"/>
      <c r="T81" s="845" t="s">
        <v>2194</v>
      </c>
      <c r="U81" s="845"/>
      <c r="V81" s="845"/>
      <c r="W81" s="845"/>
      <c r="X81" s="845"/>
      <c r="Y81" s="1002"/>
      <c r="Z81" s="848" t="s">
        <v>2195</v>
      </c>
      <c r="AA81" s="851"/>
      <c r="AB81" s="848"/>
      <c r="AC81" s="848"/>
      <c r="AD81" s="848"/>
    </row>
    <row customHeight="1" ht="90">
      <c r="A82" s="847"/>
      <c r="B82" s="901">
        <v>65</v>
      </c>
      <c r="C82" s="845" t="s">
        <v>2179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2196</v>
      </c>
      <c r="U82" s="845"/>
      <c r="V82" s="845"/>
      <c r="W82" s="845"/>
      <c r="X82" s="845"/>
      <c r="Y82" s="1002"/>
      <c r="Z82" s="848" t="s">
        <v>2197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2085</v>
      </c>
      <c r="P83" s="959"/>
      <c r="Q83" s="959"/>
      <c r="R83" s="959"/>
      <c r="S83" s="959"/>
      <c r="T83" s="845" t="s">
        <v>2198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2199</v>
      </c>
      <c r="P84" s="959"/>
      <c r="Q84" s="959"/>
      <c r="R84" s="959"/>
      <c r="S84" s="959"/>
      <c r="T84" s="845" t="s">
        <v>2200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2089</v>
      </c>
      <c r="P85" s="959"/>
      <c r="Q85" s="959"/>
      <c r="R85" s="959"/>
      <c r="S85" s="959"/>
      <c r="T85" s="845" t="s">
        <v>2201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2202</v>
      </c>
      <c r="P86" s="959"/>
      <c r="Q86" s="959"/>
      <c r="R86" s="959"/>
      <c r="S86" s="959"/>
      <c r="T86" s="845" t="s">
        <v>2203</v>
      </c>
      <c r="U86" s="845"/>
      <c r="V86" s="845"/>
      <c r="W86" s="845"/>
      <c r="X86" s="845"/>
      <c r="Y86" s="1002"/>
      <c r="Z86" s="848"/>
      <c r="AA86" s="851"/>
      <c r="AB86" s="848"/>
      <c r="AC86" s="848"/>
      <c r="AD86" s="848"/>
    </row>
    <row customHeight="1" ht="36">
      <c r="A87" s="847"/>
      <c r="B87" s="901">
        <v>70</v>
      </c>
      <c r="C87" s="845" t="s">
        <v>2204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2205</v>
      </c>
      <c r="U87" s="845"/>
      <c r="V87" s="845"/>
      <c r="W87" s="845"/>
      <c r="X87" s="845"/>
      <c r="Y87" s="1002"/>
      <c r="Z87" s="848"/>
      <c r="AA87" s="851"/>
      <c r="AB87" s="848"/>
      <c r="AC87" s="848"/>
      <c r="AD87" s="848"/>
    </row>
    <row customHeight="1" ht="18">
      <c r="A88" s="847"/>
      <c r="B88" s="901">
        <v>71</v>
      </c>
      <c r="C88" s="845" t="s">
        <v>2206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669</v>
      </c>
      <c r="U88" s="845"/>
      <c r="V88" s="845"/>
      <c r="W88" s="845"/>
      <c r="X88" s="845"/>
      <c r="Y88" s="1002"/>
      <c r="Z88" s="848"/>
      <c r="AA88" s="851"/>
      <c r="AB88" s="848"/>
      <c r="AC88" s="848"/>
      <c r="AD88" s="848"/>
    </row>
    <row customHeight="1" ht="18">
      <c r="A89" s="847"/>
      <c r="B89" s="901">
        <v>72</v>
      </c>
      <c r="C89" s="845" t="s">
        <v>2207</v>
      </c>
      <c r="D89" s="969" t="s">
        <v>2204</v>
      </c>
      <c r="E89" s="845" t="s">
        <v>2204</v>
      </c>
      <c r="F89" s="845" t="s">
        <v>2170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677</v>
      </c>
      <c r="U89" s="845" t="s">
        <v>677</v>
      </c>
      <c r="V89" s="845" t="s">
        <v>677</v>
      </c>
      <c r="W89" s="845" t="s">
        <v>677</v>
      </c>
      <c r="X89" s="845"/>
      <c r="Y89" s="1002"/>
      <c r="Z89" s="848"/>
      <c r="AA89" s="851"/>
      <c r="AB89" s="848"/>
      <c r="AC89" s="848"/>
      <c r="AD89" s="848"/>
    </row>
    <row customHeight="1" ht="27">
      <c r="A90" s="847"/>
      <c r="B90" s="901">
        <v>73</v>
      </c>
      <c r="C90" s="845" t="s">
        <v>2208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2206</v>
      </c>
      <c r="E91" s="845" t="s">
        <v>2206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2209</v>
      </c>
      <c r="V91" s="845" t="s">
        <v>2209</v>
      </c>
      <c r="W91" s="845"/>
      <c r="X91" s="845"/>
      <c r="Y91" s="1002"/>
      <c r="Z91" s="848"/>
      <c r="AA91" s="851"/>
      <c r="AB91" s="848"/>
      <c r="AC91" s="848"/>
      <c r="AD91" s="848"/>
    </row>
    <row customHeight="1" ht="27">
      <c r="A92" s="847"/>
      <c r="B92" s="901">
        <v>75</v>
      </c>
      <c r="C92" s="845"/>
      <c r="D92" s="969" t="s">
        <v>2207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2210</v>
      </c>
      <c r="V92" s="845"/>
      <c r="W92" s="845"/>
      <c r="X92" s="845"/>
      <c r="Y92" s="1002"/>
      <c r="Z92" s="848"/>
      <c r="AA92" s="851" t="s">
        <v>2211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2117</v>
      </c>
      <c r="Q93" s="959"/>
      <c r="R93" s="959"/>
      <c r="S93" s="959"/>
      <c r="T93" s="845"/>
      <c r="U93" s="845" t="s">
        <v>2212</v>
      </c>
      <c r="V93" s="845"/>
      <c r="W93" s="845"/>
      <c r="X93" s="845"/>
      <c r="Y93" s="1002"/>
      <c r="Z93" s="848"/>
      <c r="AA93" s="851" t="s">
        <v>2213</v>
      </c>
      <c r="AB93" s="848"/>
      <c r="AC93" s="848"/>
      <c r="AD93" s="848"/>
    </row>
    <row customHeight="1" ht="45">
      <c r="A94" s="847"/>
      <c r="B94" s="901">
        <v>77</v>
      </c>
      <c r="C94" s="845"/>
      <c r="D94" s="969" t="s">
        <v>2208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98</v>
      </c>
      <c r="Q94" s="959"/>
      <c r="R94" s="959"/>
      <c r="S94" s="959"/>
      <c r="T94" s="845"/>
      <c r="U94" s="845" t="s">
        <v>2214</v>
      </c>
      <c r="V94" s="845"/>
      <c r="W94" s="845"/>
      <c r="X94" s="845"/>
      <c r="Y94" s="1002"/>
      <c r="Z94" s="848"/>
      <c r="AA94" s="851" t="s">
        <v>2215</v>
      </c>
      <c r="AB94" s="848"/>
      <c r="AC94" s="848"/>
      <c r="AD94" s="848"/>
    </row>
    <row customHeight="1" ht="99">
      <c r="A95" s="847"/>
      <c r="B95" s="901">
        <v>78</v>
      </c>
      <c r="C95" s="845" t="s">
        <v>2216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98</v>
      </c>
      <c r="P95" s="959"/>
      <c r="Q95" s="959"/>
      <c r="R95" s="959"/>
      <c r="S95" s="959"/>
      <c r="T95" s="845" t="s">
        <v>2217</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1478</v>
      </c>
      <c r="P96" s="959"/>
      <c r="Q96" s="959"/>
      <c r="R96" s="959"/>
      <c r="S96" s="959"/>
      <c r="T96" s="845" t="s">
        <v>2218</v>
      </c>
      <c r="U96" s="845"/>
      <c r="V96" s="845"/>
      <c r="W96" s="845"/>
      <c r="X96" s="845"/>
      <c r="Y96" s="1002"/>
      <c r="Z96" s="848" t="s">
        <v>2219</v>
      </c>
      <c r="AA96" s="851"/>
      <c r="AB96" s="848"/>
      <c r="AC96" s="848"/>
      <c r="AD96" s="848"/>
    </row>
    <row customHeight="1" ht="63">
      <c r="A97" s="847"/>
      <c r="B97" s="901">
        <v>80</v>
      </c>
      <c r="C97" s="845" t="s">
        <v>2220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1490</v>
      </c>
      <c r="P97" s="959"/>
      <c r="Q97" s="959"/>
      <c r="R97" s="959"/>
      <c r="S97" s="959"/>
      <c r="T97" s="845" t="s">
        <v>2221</v>
      </c>
      <c r="U97" s="845"/>
      <c r="V97" s="845"/>
      <c r="W97" s="845"/>
      <c r="X97" s="845"/>
      <c r="Y97" s="1002"/>
      <c r="Z97" s="848" t="s">
        <v>2222</v>
      </c>
      <c r="AA97" s="851"/>
      <c r="AB97" s="848"/>
      <c r="AC97" s="848"/>
      <c r="AD97" s="848"/>
    </row>
    <row customHeight="1" ht="63">
      <c r="A98" s="847"/>
      <c r="B98" s="901">
        <v>81</v>
      </c>
      <c r="C98" s="845" t="s">
        <v>2223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1504</v>
      </c>
      <c r="P98" s="959"/>
      <c r="Q98" s="959"/>
      <c r="R98" s="959"/>
      <c r="S98" s="959"/>
      <c r="T98" s="845" t="s">
        <v>2224</v>
      </c>
      <c r="U98" s="845"/>
      <c r="V98" s="845"/>
      <c r="W98" s="845"/>
      <c r="X98" s="845"/>
      <c r="Y98" s="1002"/>
      <c r="Z98" s="848" t="s">
        <v>2222</v>
      </c>
      <c r="AA98" s="851"/>
      <c r="AB98" s="848"/>
      <c r="AC98" s="848"/>
      <c r="AD98" s="848"/>
    </row>
    <row customHeight="1" ht="90">
      <c r="A99" s="847"/>
      <c r="B99" s="901">
        <v>82</v>
      </c>
      <c r="C99" s="845" t="s">
        <v>2225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1516</v>
      </c>
      <c r="P99" s="959"/>
      <c r="Q99" s="959"/>
      <c r="R99" s="959"/>
      <c r="S99" s="959"/>
      <c r="T99" s="845" t="s">
        <v>2226</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2227</v>
      </c>
      <c r="P100" s="959"/>
      <c r="Q100" s="959"/>
      <c r="R100" s="959"/>
      <c r="S100" s="959"/>
      <c r="T100" s="845" t="s">
        <v>2228</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2229</v>
      </c>
      <c r="P101" s="959"/>
      <c r="Q101" s="959"/>
      <c r="R101" s="959"/>
      <c r="S101" s="959"/>
      <c r="T101" s="845" t="s">
        <v>2230</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2231</v>
      </c>
      <c r="D148" s="845" t="s">
        <v>1572</v>
      </c>
      <c r="E148" s="845" t="s">
        <v>1671</v>
      </c>
      <c r="F148" s="845" t="s">
        <v>2232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64A28-16B2-3A61-B436-0.8D9765B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2235</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45777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547</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429</v>
      </c>
      <c r="N15" s="303"/>
      <c r="O15" s="2276" t="s">
        <v>2236</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256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2239</v>
      </c>
      <c r="N35" s="2287"/>
      <c r="O35" s="2287"/>
      <c r="P35" s="2287"/>
      <c r="Q35" s="2287"/>
      <c r="R35" s="2287"/>
      <c r="S35" s="2287"/>
      <c r="T35" s="2287"/>
      <c r="U35" s="2287"/>
      <c r="V35" s="2287"/>
      <c r="W35" s="2287"/>
      <c r="X35" s="2287"/>
      <c r="AD35" s="1157">
        <v>27</v>
      </c>
    </row>
    <row customHeight="1" ht="109.19999999999999">
      <c r="H36" s="539"/>
      <c r="I36" s="1305"/>
      <c r="M36" s="2287" t="s">
        <v>2240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DBC04-342B-C5A7-AC07-0.5B4EF8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82718-7DFD-3D0C-256B-0.E31F00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DA62C-7417-F5BF-7DA2-0.16931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7B118-9FFD-EAE6-E363-0.E5638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A8A5-8279-368B-2E7F-0.D4BA88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43785-C5DB-0218-F835-0.8A115EA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307</v>
      </c>
      <c r="F11" s="1013" t="str">
        <f>IF(region_name="","",region_name)</f>
        <v>Ненецкий автономный округ</v>
      </c>
      <c r="G11" s="1014" t="s">
        <v>308</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2983013920</v>
      </c>
      <c r="G14" s="1014" t="s">
        <v>312</v>
      </c>
      <c r="H14" s="477"/>
      <c r="J14" s="457">
        <v>0</v>
      </c>
    </row>
    <row customHeight="1" ht="22.5" hidden="1">
      <c r="A15" s="459"/>
      <c r="B15" s="504"/>
      <c r="C15" s="459"/>
      <c r="D15" s="1011" t="s">
        <v>313</v>
      </c>
      <c r="E15" s="1012" t="s">
        <v>314</v>
      </c>
      <c r="F15" s="1013" t="str">
        <f>IF(kpp="","",kpp)</f>
        <v>298301001</v>
      </c>
      <c r="G15" s="1014" t="s">
        <v>315</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28</v>
      </c>
      <c r="G20" s="476"/>
      <c r="H20" s="477"/>
      <c r="I20" s="854"/>
      <c r="J20" s="457">
        <v>0</v>
      </c>
    </row>
    <row customHeight="1" ht="22.5" hidden="1">
      <c r="A21" s="2204"/>
      <c r="B21" s="504"/>
      <c r="C21" s="2215"/>
      <c r="D21" s="442" t="str">
        <f>D19&amp;".2"</f>
        <v>5.1.2</v>
      </c>
      <c r="E21" s="441" t="s">
        <v>320</v>
      </c>
      <c r="F21" s="1735" t="s">
        <v>28</v>
      </c>
      <c r="G21" s="446" t="s">
        <v>321</v>
      </c>
      <c r="H21" s="477"/>
      <c r="I21" s="854"/>
      <c r="J21" s="457">
        <v>0</v>
      </c>
    </row>
    <row customHeight="1" ht="22.5" hidden="1">
      <c r="A22" s="2204"/>
      <c r="B22" s="504"/>
      <c r="C22" s="2215"/>
      <c r="D22" s="442" t="str">
        <f>D19&amp;".3"</f>
        <v>5.1.3</v>
      </c>
      <c r="E22" s="441" t="s">
        <v>322</v>
      </c>
      <c r="F22" s="883" t="s">
        <v>28</v>
      </c>
      <c r="G22" s="476"/>
      <c r="H22" s="477"/>
      <c r="I22" s="854"/>
      <c r="J22" s="457">
        <v>0</v>
      </c>
    </row>
    <row customHeight="1" ht="22.5" hidden="1">
      <c r="A23" s="2204"/>
      <c r="B23" s="504"/>
      <c r="C23" s="2215"/>
      <c r="D23" s="442" t="str">
        <f>D19&amp;".4"</f>
        <v>5.1.4</v>
      </c>
      <c r="E23" s="441" t="s">
        <v>323</v>
      </c>
      <c r="F23" s="883" t="s">
        <v>28</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84651-FBA4-AC03-897E-0.4F8773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DE06A-2BE4-E843-7177-0.455F02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7D75C-E296-1E98-25C6-0.C33126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C735-5EB5-3CA5-04C9-0.D5A994B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2241</v>
      </c>
      <c r="B1" s="2618" t="s">
        <v>2242</v>
      </c>
      <c r="C1" s="2619" t="s">
        <v>2243</v>
      </c>
      <c r="D1" s="2620"/>
      <c r="E1" s="838" t="s">
        <v>2244</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2008</v>
      </c>
      <c r="D5" s="2627" t="s">
        <v>2245</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1BF1B-AB46-E12D-96F4-0.1CC3CC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A0339-00D2-6C82-A603-0.0C7EC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0F664-BD5C-5B61-61BB-0.E6F0E26F}"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2246</v>
      </c>
      <c r="B1" s="70" t="s">
        <v>2247</v>
      </c>
      <c r="C1" s="70" t="s">
        <v>2248</v>
      </c>
      <c r="D1" s="70" t="s">
        <v>2249</v>
      </c>
      <c r="E1" s="70" t="s">
        <v>2250</v>
      </c>
      <c r="F1" s="70" t="s">
        <v>2251</v>
      </c>
      <c r="G1" s="70" t="s">
        <v>2252</v>
      </c>
      <c r="H1" s="70" t="s">
        <v>2253</v>
      </c>
      <c r="I1" s="70" t="s">
        <v>2254</v>
      </c>
    </row>
    <row customHeight="1" ht="11.25">
      <c r="A2" s="1852" t="s">
        <v>2255</v>
      </c>
      <c r="B2" s="1852" t="s">
        <v>16</v>
      </c>
      <c r="C2" s="1852" t="s">
        <v>2256</v>
      </c>
      <c r="D2" s="1852" t="s">
        <v>2257</v>
      </c>
      <c r="E2" s="1852" t="s">
        <v>2258</v>
      </c>
      <c r="F2" s="1852" t="s">
        <v>2259</v>
      </c>
      <c r="G2" s="1852" t="s">
        <v>28</v>
      </c>
      <c r="H2" s="1852" t="s">
        <v>28</v>
      </c>
      <c r="I2" s="1852" t="s">
        <v>810</v>
      </c>
    </row>
    <row customHeight="1" ht="11.25">
      <c r="A3" s="1852" t="s">
        <v>2255</v>
      </c>
      <c r="B3" s="1852" t="s">
        <v>16</v>
      </c>
      <c r="C3" s="1852" t="s">
        <v>2260</v>
      </c>
      <c r="D3" s="1852" t="s">
        <v>2261</v>
      </c>
      <c r="E3" s="1852" t="s">
        <v>2262</v>
      </c>
      <c r="F3" s="1852" t="s">
        <v>51</v>
      </c>
      <c r="G3" s="1852" t="s">
        <v>28</v>
      </c>
      <c r="H3" s="1852" t="s">
        <v>28</v>
      </c>
      <c r="I3" s="1852" t="s">
        <v>810</v>
      </c>
    </row>
    <row customHeight="1" ht="11.25">
      <c r="A4" s="1852" t="s">
        <v>2255</v>
      </c>
      <c r="B4" s="1852" t="s">
        <v>16</v>
      </c>
      <c r="C4" s="1852" t="s">
        <v>2263</v>
      </c>
      <c r="D4" s="1852" t="s">
        <v>2264</v>
      </c>
      <c r="E4" s="1852" t="s">
        <v>2265</v>
      </c>
      <c r="F4" s="1852" t="s">
        <v>51</v>
      </c>
      <c r="G4" s="1852" t="s">
        <v>28</v>
      </c>
      <c r="H4" s="1852" t="s">
        <v>28</v>
      </c>
      <c r="I4" s="1852" t="s">
        <v>810</v>
      </c>
    </row>
    <row customHeight="1" ht="11.25">
      <c r="A5" s="1852" t="s">
        <v>2255</v>
      </c>
      <c r="B5" s="1852" t="s">
        <v>16</v>
      </c>
      <c r="C5" s="1852" t="s">
        <v>13</v>
      </c>
      <c r="D5" s="1852" t="s">
        <v>46</v>
      </c>
      <c r="E5" s="1852" t="s">
        <v>49</v>
      </c>
      <c r="F5" s="1852" t="s">
        <v>51</v>
      </c>
      <c r="G5" s="1852" t="s">
        <v>28</v>
      </c>
      <c r="H5" s="1852" t="s">
        <v>28</v>
      </c>
      <c r="I5" s="1852" t="s">
        <v>810</v>
      </c>
    </row>
    <row customHeight="1" ht="11.25">
      <c r="A6" s="1852" t="s">
        <v>2255</v>
      </c>
      <c r="B6" s="1852" t="s">
        <v>16</v>
      </c>
      <c r="C6" s="1852" t="s">
        <v>2266</v>
      </c>
      <c r="D6" s="1852" t="s">
        <v>2267</v>
      </c>
      <c r="E6" s="1852" t="s">
        <v>2268</v>
      </c>
      <c r="F6" s="1852" t="s">
        <v>51</v>
      </c>
      <c r="G6" s="1852" t="s">
        <v>28</v>
      </c>
      <c r="H6" s="1852" t="s">
        <v>28</v>
      </c>
      <c r="I6" s="1852" t="s">
        <v>810</v>
      </c>
    </row>
    <row customHeight="1" ht="11.25">
      <c r="A7" s="1852" t="s">
        <v>2255</v>
      </c>
      <c r="B7" s="1852" t="s">
        <v>16</v>
      </c>
      <c r="C7" s="1852" t="s">
        <v>2269</v>
      </c>
      <c r="D7" s="1852" t="s">
        <v>2270</v>
      </c>
      <c r="E7" s="1852" t="s">
        <v>2271</v>
      </c>
      <c r="F7" s="1852" t="s">
        <v>51</v>
      </c>
      <c r="G7" s="1852" t="s">
        <v>28</v>
      </c>
      <c r="H7" s="1852" t="s">
        <v>28</v>
      </c>
      <c r="I7" s="1852" t="s">
        <v>810</v>
      </c>
    </row>
    <row customHeight="1" ht="11.25">
      <c r="A8" s="1852" t="s">
        <v>2255</v>
      </c>
      <c r="B8" s="1852" t="s">
        <v>16</v>
      </c>
      <c r="C8" s="1852" t="s">
        <v>2272</v>
      </c>
      <c r="D8" s="1852" t="s">
        <v>2273</v>
      </c>
      <c r="E8" s="1852" t="s">
        <v>2274</v>
      </c>
      <c r="F8" s="1852" t="s">
        <v>51</v>
      </c>
      <c r="G8" s="1852" t="s">
        <v>28</v>
      </c>
      <c r="H8" s="1852" t="s">
        <v>28</v>
      </c>
      <c r="I8" s="1852" t="s">
        <v>810</v>
      </c>
    </row>
    <row customHeight="1" ht="11.25">
      <c r="A9" s="1852" t="s">
        <v>2255</v>
      </c>
      <c r="B9" s="1852" t="s">
        <v>16</v>
      </c>
      <c r="C9" s="1852" t="s">
        <v>2275</v>
      </c>
      <c r="D9" s="1852" t="s">
        <v>2276</v>
      </c>
      <c r="E9" s="1852" t="s">
        <v>2277</v>
      </c>
      <c r="F9" s="1852" t="s">
        <v>51</v>
      </c>
      <c r="G9" s="1852" t="s">
        <v>2278</v>
      </c>
      <c r="H9" s="1852" t="s">
        <v>28</v>
      </c>
      <c r="I9" s="1852" t="s">
        <v>810</v>
      </c>
    </row>
    <row customHeight="1" ht="11.25">
      <c r="A10" s="1852" t="s">
        <v>2255</v>
      </c>
      <c r="B10" s="1852" t="s">
        <v>16</v>
      </c>
      <c r="C10" s="1852" t="s">
        <v>2279</v>
      </c>
      <c r="D10" s="1852" t="s">
        <v>2280</v>
      </c>
      <c r="E10" s="1852" t="s">
        <v>2281</v>
      </c>
      <c r="F10" s="1852" t="s">
        <v>2282</v>
      </c>
      <c r="G10" s="1852" t="s">
        <v>28</v>
      </c>
      <c r="H10" s="1852" t="s">
        <v>28</v>
      </c>
      <c r="I10" s="1852" t="s">
        <v>810</v>
      </c>
    </row>
    <row customHeight="1" ht="11.25">
      <c r="A11" s="1852" t="s">
        <v>2255</v>
      </c>
      <c r="B11" s="1852" t="s">
        <v>16</v>
      </c>
      <c r="C11" s="1852" t="s">
        <v>2283</v>
      </c>
      <c r="D11" s="1852" t="s">
        <v>2284</v>
      </c>
      <c r="E11" s="1852" t="s">
        <v>2285</v>
      </c>
      <c r="F11" s="1852" t="s">
        <v>2286</v>
      </c>
      <c r="G11" s="1852" t="s">
        <v>28</v>
      </c>
      <c r="H11" s="1852" t="s">
        <v>28</v>
      </c>
      <c r="I11" s="1852" t="s">
        <v>810</v>
      </c>
    </row>
    <row customHeight="1" ht="11.25">
      <c r="A12" s="1852" t="s">
        <v>2255</v>
      </c>
      <c r="B12" s="1852" t="s">
        <v>16</v>
      </c>
      <c r="C12" s="1852" t="s">
        <v>2287</v>
      </c>
      <c r="D12" s="1852" t="s">
        <v>2288</v>
      </c>
      <c r="E12" s="1852" t="s">
        <v>2289</v>
      </c>
      <c r="F12" s="1852" t="s">
        <v>51</v>
      </c>
      <c r="G12" s="1852" t="s">
        <v>28</v>
      </c>
      <c r="H12" s="1852" t="s">
        <v>28</v>
      </c>
      <c r="I12" s="1852" t="s">
        <v>810</v>
      </c>
    </row>
    <row customHeight="1" ht="11.25">
      <c r="A13" s="1852" t="s">
        <v>2255</v>
      </c>
      <c r="B13" s="1852" t="s">
        <v>16</v>
      </c>
      <c r="C13" s="1852" t="s">
        <v>2290</v>
      </c>
      <c r="D13" s="1852" t="s">
        <v>2291</v>
      </c>
      <c r="E13" s="1852" t="s">
        <v>2258</v>
      </c>
      <c r="F13" s="1852" t="s">
        <v>2292</v>
      </c>
      <c r="G13" s="1852" t="s">
        <v>2293</v>
      </c>
      <c r="H13" s="1852" t="s">
        <v>28</v>
      </c>
      <c r="I13" s="1852" t="s">
        <v>810</v>
      </c>
    </row>
    <row customHeight="1" ht="11.25">
      <c r="A14" s="1852" t="s">
        <v>2255</v>
      </c>
      <c r="B14" s="1852" t="s">
        <v>16</v>
      </c>
      <c r="C14" s="1852" t="s">
        <v>28</v>
      </c>
      <c r="D14" s="1852" t="s">
        <v>2294</v>
      </c>
      <c r="E14" s="1852" t="s">
        <v>2295</v>
      </c>
      <c r="F14" s="1852" t="s">
        <v>51</v>
      </c>
      <c r="G14" s="1852" t="s">
        <v>28</v>
      </c>
      <c r="H14" s="1852" t="s">
        <v>28</v>
      </c>
      <c r="I14" s="1852" t="s">
        <v>810</v>
      </c>
    </row>
    <row customHeight="1" ht="11.25">
      <c r="A15" s="1852" t="s">
        <v>2255</v>
      </c>
      <c r="B15" s="1852" t="s">
        <v>16</v>
      </c>
      <c r="C15" s="1852" t="s">
        <v>2296</v>
      </c>
      <c r="D15" s="1852" t="s">
        <v>2297</v>
      </c>
      <c r="E15" s="1852" t="s">
        <v>2298</v>
      </c>
      <c r="F15" s="1852" t="s">
        <v>2299</v>
      </c>
      <c r="G15" s="1852" t="s">
        <v>28</v>
      </c>
      <c r="H15" s="1852" t="s">
        <v>28</v>
      </c>
      <c r="I15" s="1852" t="s">
        <v>810</v>
      </c>
    </row>
    <row customHeight="1" ht="11.25">
      <c r="A16" s="1852" t="s">
        <v>2255</v>
      </c>
      <c r="B16" s="1852" t="s">
        <v>16</v>
      </c>
      <c r="C16" s="1852" t="s">
        <v>2300</v>
      </c>
      <c r="D16" s="1852" t="s">
        <v>2301</v>
      </c>
      <c r="E16" s="1852" t="s">
        <v>2298</v>
      </c>
      <c r="F16" s="1852" t="s">
        <v>2302</v>
      </c>
      <c r="G16" s="1852" t="s">
        <v>2303</v>
      </c>
      <c r="H16" s="1852" t="s">
        <v>28</v>
      </c>
      <c r="I16" s="1852" t="s">
        <v>810</v>
      </c>
    </row>
    <row customHeight="1" ht="11.25">
      <c r="A17" s="1852" t="s">
        <v>2255</v>
      </c>
      <c r="B17" s="1852" t="s">
        <v>16</v>
      </c>
      <c r="C17" s="1852" t="s">
        <v>2256</v>
      </c>
      <c r="D17" s="1852" t="s">
        <v>2257</v>
      </c>
      <c r="E17" s="1852" t="s">
        <v>2258</v>
      </c>
      <c r="F17" s="1852" t="s">
        <v>2259</v>
      </c>
      <c r="G17" s="1852" t="s">
        <v>28</v>
      </c>
      <c r="H17" s="1852" t="s">
        <v>28</v>
      </c>
      <c r="I17" s="1852" t="s">
        <v>896</v>
      </c>
    </row>
    <row customHeight="1" ht="11.25">
      <c r="A18" s="1852" t="s">
        <v>2255</v>
      </c>
      <c r="B18" s="1852" t="s">
        <v>16</v>
      </c>
      <c r="C18" s="1852" t="s">
        <v>2260</v>
      </c>
      <c r="D18" s="1852" t="s">
        <v>2261</v>
      </c>
      <c r="E18" s="1852" t="s">
        <v>2262</v>
      </c>
      <c r="F18" s="1852" t="s">
        <v>51</v>
      </c>
      <c r="G18" s="1852" t="s">
        <v>28</v>
      </c>
      <c r="H18" s="1852" t="s">
        <v>28</v>
      </c>
      <c r="I18" s="1852" t="s">
        <v>896</v>
      </c>
    </row>
    <row customHeight="1" ht="11.25">
      <c r="A19" s="1852" t="s">
        <v>2255</v>
      </c>
      <c r="B19" s="1852" t="s">
        <v>16</v>
      </c>
      <c r="C19" s="1852" t="s">
        <v>2263</v>
      </c>
      <c r="D19" s="1852" t="s">
        <v>2264</v>
      </c>
      <c r="E19" s="1852" t="s">
        <v>2265</v>
      </c>
      <c r="F19" s="1852" t="s">
        <v>51</v>
      </c>
      <c r="G19" s="1852" t="s">
        <v>28</v>
      </c>
      <c r="H19" s="1852" t="s">
        <v>28</v>
      </c>
      <c r="I19" s="1852" t="s">
        <v>896</v>
      </c>
    </row>
    <row customHeight="1" ht="11.25">
      <c r="A20" s="1852" t="s">
        <v>2255</v>
      </c>
      <c r="B20" s="1852" t="s">
        <v>16</v>
      </c>
      <c r="C20" s="1852" t="s">
        <v>13</v>
      </c>
      <c r="D20" s="1852" t="s">
        <v>46</v>
      </c>
      <c r="E20" s="1852" t="s">
        <v>49</v>
      </c>
      <c r="F20" s="1852" t="s">
        <v>51</v>
      </c>
      <c r="G20" s="1852" t="s">
        <v>28</v>
      </c>
      <c r="H20" s="1852" t="s">
        <v>28</v>
      </c>
      <c r="I20" s="1852" t="s">
        <v>896</v>
      </c>
    </row>
    <row customHeight="1" ht="11.25">
      <c r="A21" s="1852" t="s">
        <v>2255</v>
      </c>
      <c r="B21" s="1852" t="s">
        <v>16</v>
      </c>
      <c r="C21" s="1852" t="s">
        <v>2266</v>
      </c>
      <c r="D21" s="1852" t="s">
        <v>2267</v>
      </c>
      <c r="E21" s="1852" t="s">
        <v>2268</v>
      </c>
      <c r="F21" s="1852" t="s">
        <v>51</v>
      </c>
      <c r="G21" s="1852" t="s">
        <v>28</v>
      </c>
      <c r="H21" s="1852" t="s">
        <v>28</v>
      </c>
      <c r="I21" s="1852" t="s">
        <v>896</v>
      </c>
    </row>
    <row customHeight="1" ht="11.25">
      <c r="A22" s="1852" t="s">
        <v>2255</v>
      </c>
      <c r="B22" s="1852" t="s">
        <v>16</v>
      </c>
      <c r="C22" s="1852" t="s">
        <v>2272</v>
      </c>
      <c r="D22" s="1852" t="s">
        <v>2273</v>
      </c>
      <c r="E22" s="1852" t="s">
        <v>2274</v>
      </c>
      <c r="F22" s="1852" t="s">
        <v>51</v>
      </c>
      <c r="G22" s="1852" t="s">
        <v>28</v>
      </c>
      <c r="H22" s="1852" t="s">
        <v>28</v>
      </c>
      <c r="I22" s="1852" t="s">
        <v>896</v>
      </c>
    </row>
    <row customHeight="1" ht="11.25">
      <c r="A23" s="1852" t="s">
        <v>2255</v>
      </c>
      <c r="B23" s="1852" t="s">
        <v>16</v>
      </c>
      <c r="C23" s="1852" t="s">
        <v>2275</v>
      </c>
      <c r="D23" s="1852" t="s">
        <v>2276</v>
      </c>
      <c r="E23" s="1852" t="s">
        <v>2277</v>
      </c>
      <c r="F23" s="1852" t="s">
        <v>51</v>
      </c>
      <c r="G23" s="1852" t="s">
        <v>2278</v>
      </c>
      <c r="H23" s="1852" t="s">
        <v>28</v>
      </c>
      <c r="I23" s="1852" t="s">
        <v>896</v>
      </c>
    </row>
    <row customHeight="1" ht="11.25">
      <c r="A24" s="1852" t="s">
        <v>2255</v>
      </c>
      <c r="B24" s="1852" t="s">
        <v>16</v>
      </c>
      <c r="C24" s="1852" t="s">
        <v>2279</v>
      </c>
      <c r="D24" s="1852" t="s">
        <v>2280</v>
      </c>
      <c r="E24" s="1852" t="s">
        <v>2281</v>
      </c>
      <c r="F24" s="1852" t="s">
        <v>2282</v>
      </c>
      <c r="G24" s="1852" t="s">
        <v>28</v>
      </c>
      <c r="H24" s="1852" t="s">
        <v>28</v>
      </c>
      <c r="I24" s="1852" t="s">
        <v>896</v>
      </c>
    </row>
    <row customHeight="1" ht="11.25">
      <c r="A25" s="1852" t="s">
        <v>2255</v>
      </c>
      <c r="B25" s="1852" t="s">
        <v>16</v>
      </c>
      <c r="C25" s="1852" t="s">
        <v>2290</v>
      </c>
      <c r="D25" s="1852" t="s">
        <v>2291</v>
      </c>
      <c r="E25" s="1852" t="s">
        <v>2258</v>
      </c>
      <c r="F25" s="1852" t="s">
        <v>2292</v>
      </c>
      <c r="G25" s="1852" t="s">
        <v>2293</v>
      </c>
      <c r="H25" s="1852" t="s">
        <v>28</v>
      </c>
      <c r="I25" s="1852" t="s">
        <v>896</v>
      </c>
    </row>
    <row customHeight="1" ht="11.25">
      <c r="A26" s="1852" t="s">
        <v>2255</v>
      </c>
      <c r="B26" s="1852" t="s">
        <v>16</v>
      </c>
      <c r="C26" s="1852" t="s">
        <v>28</v>
      </c>
      <c r="D26" s="1852" t="s">
        <v>2294</v>
      </c>
      <c r="E26" s="1852" t="s">
        <v>2295</v>
      </c>
      <c r="F26" s="1852" t="s">
        <v>51</v>
      </c>
      <c r="G26" s="1852" t="s">
        <v>28</v>
      </c>
      <c r="H26" s="1852" t="s">
        <v>28</v>
      </c>
      <c r="I26" s="1852" t="s">
        <v>896</v>
      </c>
    </row>
    <row customHeight="1" ht="11.25">
      <c r="A27" s="1852" t="s">
        <v>2255</v>
      </c>
      <c r="B27" s="1852" t="s">
        <v>16</v>
      </c>
      <c r="C27" s="1852" t="s">
        <v>2300</v>
      </c>
      <c r="D27" s="1852" t="s">
        <v>2301</v>
      </c>
      <c r="E27" s="1852" t="s">
        <v>2298</v>
      </c>
      <c r="F27" s="1852" t="s">
        <v>2302</v>
      </c>
      <c r="G27" s="1852" t="s">
        <v>2303</v>
      </c>
      <c r="H27" s="1852" t="s">
        <v>28</v>
      </c>
      <c r="I27" s="1852" t="s">
        <v>896</v>
      </c>
    </row>
    <row customHeight="1" ht="11.25">
      <c r="A28" s="1852" t="s">
        <v>2255</v>
      </c>
      <c r="B28" s="1852" t="s">
        <v>16</v>
      </c>
      <c r="C28" s="1852" t="s">
        <v>2256</v>
      </c>
      <c r="D28" s="1852" t="s">
        <v>2257</v>
      </c>
      <c r="E28" s="1852" t="s">
        <v>2258</v>
      </c>
      <c r="F28" s="1852" t="s">
        <v>2259</v>
      </c>
      <c r="G28" s="1852" t="s">
        <v>28</v>
      </c>
      <c r="H28" s="1852" t="s">
        <v>28</v>
      </c>
      <c r="I28" s="1852" t="s">
        <v>856</v>
      </c>
    </row>
    <row customHeight="1" ht="11.25">
      <c r="A29" s="1852" t="s">
        <v>2255</v>
      </c>
      <c r="B29" s="1852" t="s">
        <v>16</v>
      </c>
      <c r="C29" s="1852" t="s">
        <v>2263</v>
      </c>
      <c r="D29" s="1852" t="s">
        <v>2264</v>
      </c>
      <c r="E29" s="1852" t="s">
        <v>2265</v>
      </c>
      <c r="F29" s="1852" t="s">
        <v>51</v>
      </c>
      <c r="G29" s="1852" t="s">
        <v>28</v>
      </c>
      <c r="H29" s="1852" t="s">
        <v>28</v>
      </c>
      <c r="I29" s="1852" t="s">
        <v>856</v>
      </c>
    </row>
    <row customHeight="1" ht="11.25">
      <c r="A30" s="1852" t="s">
        <v>2255</v>
      </c>
      <c r="B30" s="1852" t="s">
        <v>16</v>
      </c>
      <c r="C30" s="1852" t="s">
        <v>13</v>
      </c>
      <c r="D30" s="1852" t="s">
        <v>46</v>
      </c>
      <c r="E30" s="1852" t="s">
        <v>49</v>
      </c>
      <c r="F30" s="1852" t="s">
        <v>51</v>
      </c>
      <c r="G30" s="1852" t="s">
        <v>28</v>
      </c>
      <c r="H30" s="1852" t="s">
        <v>28</v>
      </c>
      <c r="I30" s="1852" t="s">
        <v>856</v>
      </c>
    </row>
    <row customHeight="1" ht="11.25">
      <c r="A31" s="1852" t="s">
        <v>2255</v>
      </c>
      <c r="B31" s="1852" t="s">
        <v>16</v>
      </c>
      <c r="C31" s="1852" t="s">
        <v>2304</v>
      </c>
      <c r="D31" s="1852" t="s">
        <v>2305</v>
      </c>
      <c r="E31" s="1852" t="s">
        <v>2306</v>
      </c>
      <c r="F31" s="1852" t="s">
        <v>51</v>
      </c>
      <c r="G31" s="1852" t="s">
        <v>28</v>
      </c>
      <c r="H31" s="1852" t="s">
        <v>28</v>
      </c>
      <c r="I31" s="1852" t="s">
        <v>856</v>
      </c>
    </row>
    <row customHeight="1" ht="11.25">
      <c r="A32" s="1852" t="s">
        <v>2255</v>
      </c>
      <c r="B32" s="1852" t="s">
        <v>16</v>
      </c>
      <c r="C32" s="1852" t="s">
        <v>2307</v>
      </c>
      <c r="D32" s="1852" t="s">
        <v>2308</v>
      </c>
      <c r="E32" s="1852" t="s">
        <v>2309</v>
      </c>
      <c r="F32" s="1852" t="s">
        <v>51</v>
      </c>
      <c r="G32" s="1852" t="s">
        <v>2310</v>
      </c>
      <c r="H32" s="1852" t="s">
        <v>28</v>
      </c>
      <c r="I32" s="1852" t="s">
        <v>856</v>
      </c>
    </row>
    <row customHeight="1" ht="11.25">
      <c r="A33" s="1852" t="s">
        <v>2255</v>
      </c>
      <c r="B33" s="1852" t="s">
        <v>16</v>
      </c>
      <c r="C33" s="1852" t="s">
        <v>2311</v>
      </c>
      <c r="D33" s="1852" t="s">
        <v>2312</v>
      </c>
      <c r="E33" s="1852" t="s">
        <v>2313</v>
      </c>
      <c r="F33" s="1852" t="s">
        <v>51</v>
      </c>
      <c r="G33" s="1852" t="s">
        <v>28</v>
      </c>
      <c r="H33" s="1852" t="s">
        <v>28</v>
      </c>
      <c r="I33" s="1852" t="s">
        <v>856</v>
      </c>
    </row>
    <row customHeight="1" ht="11.25">
      <c r="A34" s="1852" t="s">
        <v>2255</v>
      </c>
      <c r="B34" s="1852" t="s">
        <v>16</v>
      </c>
      <c r="C34" s="1852" t="s">
        <v>2314</v>
      </c>
      <c r="D34" s="1852" t="s">
        <v>2315</v>
      </c>
      <c r="E34" s="1852" t="s">
        <v>2316</v>
      </c>
      <c r="F34" s="1852" t="s">
        <v>51</v>
      </c>
      <c r="G34" s="1852" t="s">
        <v>2317</v>
      </c>
      <c r="H34" s="1852" t="s">
        <v>28</v>
      </c>
      <c r="I34" s="1852" t="s">
        <v>856</v>
      </c>
    </row>
    <row customHeight="1" ht="11.25">
      <c r="A35" s="1852" t="s">
        <v>2255</v>
      </c>
      <c r="B35" s="1852" t="s">
        <v>16</v>
      </c>
      <c r="C35" s="1852" t="s">
        <v>2266</v>
      </c>
      <c r="D35" s="1852" t="s">
        <v>2267</v>
      </c>
      <c r="E35" s="1852" t="s">
        <v>2268</v>
      </c>
      <c r="F35" s="1852" t="s">
        <v>51</v>
      </c>
      <c r="G35" s="1852" t="s">
        <v>28</v>
      </c>
      <c r="H35" s="1852" t="s">
        <v>28</v>
      </c>
      <c r="I35" s="1852" t="s">
        <v>856</v>
      </c>
    </row>
    <row customHeight="1" ht="11.25">
      <c r="A36" s="1852" t="s">
        <v>2255</v>
      </c>
      <c r="B36" s="1852" t="s">
        <v>16</v>
      </c>
      <c r="C36" s="1852" t="s">
        <v>2269</v>
      </c>
      <c r="D36" s="1852" t="s">
        <v>2270</v>
      </c>
      <c r="E36" s="1852" t="s">
        <v>2271</v>
      </c>
      <c r="F36" s="1852" t="s">
        <v>51</v>
      </c>
      <c r="G36" s="1852" t="s">
        <v>28</v>
      </c>
      <c r="H36" s="1852" t="s">
        <v>28</v>
      </c>
      <c r="I36" s="1852" t="s">
        <v>856</v>
      </c>
    </row>
    <row customHeight="1" ht="11.25">
      <c r="A37" s="1852" t="s">
        <v>2255</v>
      </c>
      <c r="B37" s="1852" t="s">
        <v>16</v>
      </c>
      <c r="C37" s="1852" t="s">
        <v>2272</v>
      </c>
      <c r="D37" s="1852" t="s">
        <v>2273</v>
      </c>
      <c r="E37" s="1852" t="s">
        <v>2274</v>
      </c>
      <c r="F37" s="1852" t="s">
        <v>51</v>
      </c>
      <c r="G37" s="1852" t="s">
        <v>28</v>
      </c>
      <c r="H37" s="1852" t="s">
        <v>28</v>
      </c>
      <c r="I37" s="1852" t="s">
        <v>856</v>
      </c>
    </row>
    <row customHeight="1" ht="11.25">
      <c r="A38" s="1852" t="s">
        <v>2255</v>
      </c>
      <c r="B38" s="1852" t="s">
        <v>16</v>
      </c>
      <c r="C38" s="1852" t="s">
        <v>2279</v>
      </c>
      <c r="D38" s="1852" t="s">
        <v>2280</v>
      </c>
      <c r="E38" s="1852" t="s">
        <v>2281</v>
      </c>
      <c r="F38" s="1852" t="s">
        <v>2282</v>
      </c>
      <c r="G38" s="1852" t="s">
        <v>28</v>
      </c>
      <c r="H38" s="1852" t="s">
        <v>28</v>
      </c>
      <c r="I38" s="1852" t="s">
        <v>856</v>
      </c>
    </row>
    <row customHeight="1" ht="11.25">
      <c r="A39" s="1852" t="s">
        <v>2255</v>
      </c>
      <c r="B39" s="1852" t="s">
        <v>16</v>
      </c>
      <c r="C39" s="1852" t="s">
        <v>2287</v>
      </c>
      <c r="D39" s="1852" t="s">
        <v>2288</v>
      </c>
      <c r="E39" s="1852" t="s">
        <v>2289</v>
      </c>
      <c r="F39" s="1852" t="s">
        <v>51</v>
      </c>
      <c r="G39" s="1852" t="s">
        <v>28</v>
      </c>
      <c r="H39" s="1852" t="s">
        <v>28</v>
      </c>
      <c r="I39" s="1852" t="s">
        <v>856</v>
      </c>
    </row>
    <row customHeight="1" ht="11.25">
      <c r="A40" s="1852" t="s">
        <v>2255</v>
      </c>
      <c r="B40" s="1852" t="s">
        <v>16</v>
      </c>
      <c r="C40" s="1852" t="s">
        <v>2290</v>
      </c>
      <c r="D40" s="1852" t="s">
        <v>2291</v>
      </c>
      <c r="E40" s="1852" t="s">
        <v>2258</v>
      </c>
      <c r="F40" s="1852" t="s">
        <v>2292</v>
      </c>
      <c r="G40" s="1852" t="s">
        <v>2293</v>
      </c>
      <c r="H40" s="1852" t="s">
        <v>28</v>
      </c>
      <c r="I40" s="1852" t="s">
        <v>856</v>
      </c>
    </row>
    <row customHeight="1" ht="11.25">
      <c r="A41" s="1852" t="s">
        <v>2255</v>
      </c>
      <c r="B41" s="1852" t="s">
        <v>16</v>
      </c>
      <c r="C41" s="1852" t="s">
        <v>28</v>
      </c>
      <c r="D41" s="1852" t="s">
        <v>2294</v>
      </c>
      <c r="E41" s="1852" t="s">
        <v>2295</v>
      </c>
      <c r="F41" s="1852" t="s">
        <v>51</v>
      </c>
      <c r="G41" s="1852" t="s">
        <v>28</v>
      </c>
      <c r="H41" s="1852" t="s">
        <v>28</v>
      </c>
      <c r="I41" s="1852" t="s">
        <v>856</v>
      </c>
    </row>
    <row customHeight="1" ht="11.25">
      <c r="A42" s="1852" t="s">
        <v>2255</v>
      </c>
      <c r="B42" s="1852" t="s">
        <v>16</v>
      </c>
      <c r="C42" s="1852" t="s">
        <v>2296</v>
      </c>
      <c r="D42" s="1852" t="s">
        <v>2297</v>
      </c>
      <c r="E42" s="1852" t="s">
        <v>2298</v>
      </c>
      <c r="F42" s="1852" t="s">
        <v>2299</v>
      </c>
      <c r="G42" s="1852" t="s">
        <v>28</v>
      </c>
      <c r="H42" s="1852" t="s">
        <v>28</v>
      </c>
      <c r="I42" s="1852" t="s">
        <v>856</v>
      </c>
    </row>
    <row customHeight="1" ht="11.25">
      <c r="A43" s="1852" t="s">
        <v>2255</v>
      </c>
      <c r="B43" s="1852" t="s">
        <v>16</v>
      </c>
      <c r="C43" s="1852" t="s">
        <v>2300</v>
      </c>
      <c r="D43" s="1852" t="s">
        <v>2301</v>
      </c>
      <c r="E43" s="1852" t="s">
        <v>2298</v>
      </c>
      <c r="F43" s="1852" t="s">
        <v>2302</v>
      </c>
      <c r="G43" s="1852" t="s">
        <v>2303</v>
      </c>
      <c r="H43" s="1852" t="s">
        <v>28</v>
      </c>
      <c r="I43" s="1852" t="s">
        <v>856</v>
      </c>
    </row>
    <row customHeight="1" ht="11.25">
      <c r="A44" s="1852" t="s">
        <v>2255</v>
      </c>
      <c r="B44" s="1852" t="s">
        <v>16</v>
      </c>
      <c r="C44" s="1852" t="s">
        <v>2256</v>
      </c>
      <c r="D44" s="1852" t="s">
        <v>2257</v>
      </c>
      <c r="E44" s="1852" t="s">
        <v>2258</v>
      </c>
      <c r="F44" s="1852" t="s">
        <v>2259</v>
      </c>
      <c r="G44" s="1852" t="s">
        <v>28</v>
      </c>
      <c r="H44" s="1852" t="s">
        <v>28</v>
      </c>
      <c r="I44" s="1852" t="s">
        <v>909</v>
      </c>
    </row>
    <row customHeight="1" ht="11.25">
      <c r="A45" s="1852" t="s">
        <v>2255</v>
      </c>
      <c r="B45" s="1852" t="s">
        <v>16</v>
      </c>
      <c r="C45" s="1852" t="s">
        <v>2314</v>
      </c>
      <c r="D45" s="1852" t="s">
        <v>2315</v>
      </c>
      <c r="E45" s="1852" t="s">
        <v>2316</v>
      </c>
      <c r="F45" s="1852" t="s">
        <v>51</v>
      </c>
      <c r="G45" s="1852" t="s">
        <v>2317</v>
      </c>
      <c r="H45" s="1852" t="s">
        <v>28</v>
      </c>
      <c r="I45" s="1852" t="s">
        <v>909</v>
      </c>
    </row>
    <row customHeight="1" ht="11.25">
      <c r="A46" s="1852" t="s">
        <v>2255</v>
      </c>
      <c r="B46" s="1852" t="s">
        <v>16</v>
      </c>
      <c r="C46" s="1852" t="s">
        <v>2266</v>
      </c>
      <c r="D46" s="1852" t="s">
        <v>2267</v>
      </c>
      <c r="E46" s="1852" t="s">
        <v>2268</v>
      </c>
      <c r="F46" s="1852" t="s">
        <v>51</v>
      </c>
      <c r="G46" s="1852" t="s">
        <v>28</v>
      </c>
      <c r="H46" s="1852" t="s">
        <v>28</v>
      </c>
      <c r="I46" s="1852" t="s">
        <v>909</v>
      </c>
    </row>
    <row customHeight="1" ht="11.25">
      <c r="A47" s="1852" t="s">
        <v>2255</v>
      </c>
      <c r="B47" s="1852" t="s">
        <v>16</v>
      </c>
      <c r="C47" s="1852" t="s">
        <v>2272</v>
      </c>
      <c r="D47" s="1852" t="s">
        <v>2273</v>
      </c>
      <c r="E47" s="1852" t="s">
        <v>2274</v>
      </c>
      <c r="F47" s="1852" t="s">
        <v>51</v>
      </c>
      <c r="G47" s="1852" t="s">
        <v>28</v>
      </c>
      <c r="H47" s="1852" t="s">
        <v>28</v>
      </c>
      <c r="I47" s="1852" t="s">
        <v>909</v>
      </c>
    </row>
    <row customHeight="1" ht="11.25">
      <c r="A48" s="1852" t="s">
        <v>2255</v>
      </c>
      <c r="B48" s="1852" t="s">
        <v>16</v>
      </c>
      <c r="C48" s="1852" t="s">
        <v>2279</v>
      </c>
      <c r="D48" s="1852" t="s">
        <v>2280</v>
      </c>
      <c r="E48" s="1852" t="s">
        <v>2281</v>
      </c>
      <c r="F48" s="1852" t="s">
        <v>2282</v>
      </c>
      <c r="G48" s="1852" t="s">
        <v>28</v>
      </c>
      <c r="H48" s="1852" t="s">
        <v>28</v>
      </c>
      <c r="I48" s="1852" t="s">
        <v>909</v>
      </c>
    </row>
    <row customHeight="1" ht="11.25">
      <c r="A49" s="1852" t="s">
        <v>2255</v>
      </c>
      <c r="B49" s="1852" t="s">
        <v>16</v>
      </c>
      <c r="C49" s="1852" t="s">
        <v>2290</v>
      </c>
      <c r="D49" s="1852" t="s">
        <v>2291</v>
      </c>
      <c r="E49" s="1852" t="s">
        <v>2258</v>
      </c>
      <c r="F49" s="1852" t="s">
        <v>2292</v>
      </c>
      <c r="G49" s="1852" t="s">
        <v>2293</v>
      </c>
      <c r="H49" s="1852" t="s">
        <v>28</v>
      </c>
      <c r="I49" s="1852" t="s">
        <v>909</v>
      </c>
    </row>
    <row customHeight="1" ht="11.25">
      <c r="A50" s="1852" t="s">
        <v>2255</v>
      </c>
      <c r="B50" s="1852" t="s">
        <v>16</v>
      </c>
      <c r="C50" s="1852" t="s">
        <v>28</v>
      </c>
      <c r="D50" s="1852" t="s">
        <v>2294</v>
      </c>
      <c r="E50" s="1852" t="s">
        <v>2295</v>
      </c>
      <c r="F50" s="1852" t="s">
        <v>51</v>
      </c>
      <c r="G50" s="1852" t="s">
        <v>28</v>
      </c>
      <c r="H50" s="1852" t="s">
        <v>28</v>
      </c>
      <c r="I50" s="1852" t="s">
        <v>909</v>
      </c>
    </row>
    <row customHeight="1" ht="11.25">
      <c r="A51" s="1852" t="s">
        <v>2255</v>
      </c>
      <c r="B51" s="1852" t="s">
        <v>16</v>
      </c>
      <c r="C51" s="1852" t="s">
        <v>2318</v>
      </c>
      <c r="D51" s="1852" t="s">
        <v>2319</v>
      </c>
      <c r="E51" s="1852" t="s">
        <v>2320</v>
      </c>
      <c r="F51" s="1852" t="s">
        <v>2321</v>
      </c>
      <c r="G51" s="1852" t="s">
        <v>28</v>
      </c>
      <c r="H51" s="1852" t="s">
        <v>28</v>
      </c>
      <c r="I51" s="1852" t="s">
        <v>1627</v>
      </c>
    </row>
    <row customHeight="1" ht="11.25">
      <c r="A52" s="1852" t="s">
        <v>2255</v>
      </c>
      <c r="B52" s="1852" t="s">
        <v>16</v>
      </c>
      <c r="C52" s="1852" t="s">
        <v>2322</v>
      </c>
      <c r="D52" s="1852" t="s">
        <v>2323</v>
      </c>
      <c r="E52" s="1852" t="s">
        <v>2324</v>
      </c>
      <c r="F52" s="1852" t="s">
        <v>578</v>
      </c>
      <c r="G52" s="1852" t="s">
        <v>2325</v>
      </c>
      <c r="H52" s="1852" t="s">
        <v>28</v>
      </c>
      <c r="I52" s="1852" t="s">
        <v>1627</v>
      </c>
    </row>
    <row customHeight="1" ht="11.25">
      <c r="A53" s="1852" t="s">
        <v>2255</v>
      </c>
      <c r="B53" s="1852" t="s">
        <v>16</v>
      </c>
      <c r="C53" s="1852" t="s">
        <v>2266</v>
      </c>
      <c r="D53" s="1852" t="s">
        <v>2267</v>
      </c>
      <c r="E53" s="1852" t="s">
        <v>2268</v>
      </c>
      <c r="F53" s="1852" t="s">
        <v>51</v>
      </c>
      <c r="G53" s="1852" t="s">
        <v>28</v>
      </c>
      <c r="H53" s="1852" t="s">
        <v>28</v>
      </c>
      <c r="I53" s="1852" t="s">
        <v>1627</v>
      </c>
    </row>
    <row customHeight="1" ht="11.25">
      <c r="A54" s="1852" t="s">
        <v>2255</v>
      </c>
      <c r="B54" s="1852" t="s">
        <v>16</v>
      </c>
      <c r="C54" s="1852" t="s">
        <v>2326</v>
      </c>
      <c r="D54" s="1852" t="s">
        <v>2327</v>
      </c>
      <c r="E54" s="1852" t="s">
        <v>2328</v>
      </c>
      <c r="F54" s="1852" t="s">
        <v>51</v>
      </c>
      <c r="G54" s="1852" t="s">
        <v>2329</v>
      </c>
      <c r="H54" s="1852" t="s">
        <v>28</v>
      </c>
      <c r="I54" s="1852" t="s">
        <v>1627</v>
      </c>
    </row>
    <row customHeight="1" ht="11.25">
      <c r="A55" s="1852" t="s">
        <v>2255</v>
      </c>
      <c r="B55" s="1852" t="s">
        <v>16</v>
      </c>
      <c r="C55" s="1852" t="s">
        <v>2330</v>
      </c>
      <c r="D55" s="1852" t="s">
        <v>2331</v>
      </c>
      <c r="E55" s="1852" t="s">
        <v>2332</v>
      </c>
      <c r="F55" s="1852" t="s">
        <v>51</v>
      </c>
      <c r="G55" s="1852" t="s">
        <v>28</v>
      </c>
      <c r="H55" s="1852" t="s">
        <v>28</v>
      </c>
      <c r="I55" s="1852" t="s">
        <v>1627</v>
      </c>
    </row>
    <row customHeight="1" ht="11.25">
      <c r="A56" s="1852" t="s">
        <v>2255</v>
      </c>
      <c r="B56" s="1852" t="s">
        <v>16</v>
      </c>
      <c r="C56" s="1852" t="s">
        <v>28</v>
      </c>
      <c r="D56" s="1852" t="s">
        <v>2294</v>
      </c>
      <c r="E56" s="1852" t="s">
        <v>2295</v>
      </c>
      <c r="F56" s="1852" t="s">
        <v>51</v>
      </c>
      <c r="G56" s="1852" t="s">
        <v>28</v>
      </c>
      <c r="H56" s="1852" t="s">
        <v>28</v>
      </c>
      <c r="I56" s="1852"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DE001-7F2E-61ED-34D7-0.A63D6B47}"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2333</v>
      </c>
      <c r="B1" s="66" t="s">
        <v>2334</v>
      </c>
      <c r="C1" s="66" t="s">
        <v>2335</v>
      </c>
      <c r="D1" s="66" t="s">
        <v>2336</v>
      </c>
      <c r="E1" s="64" t="s">
        <v>2337</v>
      </c>
      <c r="F1" s="64" t="s">
        <v>2338</v>
      </c>
      <c r="G1" s="64" t="s">
        <v>2339</v>
      </c>
    </row>
    <row customHeight="1" ht="11.25">
      <c r="A2" s="375" t="s">
        <v>16</v>
      </c>
      <c r="B2" s="0" t="s">
        <v>99</v>
      </c>
      <c r="C2" s="0" t="s">
        <v>2340</v>
      </c>
      <c r="D2" s="0" t="s">
        <v>99</v>
      </c>
      <c r="E2" s="0" t="s">
        <v>2340</v>
      </c>
      <c r="F2" s="0" t="s">
        <v>2341</v>
      </c>
      <c r="G2" s="0" t="s">
        <v>109</v>
      </c>
    </row>
    <row customHeight="1" ht="11.25">
      <c r="A3" s="375" t="s">
        <v>16</v>
      </c>
      <c r="B3" s="0" t="s">
        <v>99</v>
      </c>
      <c r="C3" s="0" t="s">
        <v>2340</v>
      </c>
      <c r="D3" s="0" t="s">
        <v>2342</v>
      </c>
      <c r="E3" s="0" t="s">
        <v>2343</v>
      </c>
      <c r="F3" s="0" t="s">
        <v>2344</v>
      </c>
      <c r="G3" s="0" t="s">
        <v>110</v>
      </c>
    </row>
    <row customHeight="1" ht="11.25">
      <c r="A4" s="375" t="s">
        <v>16</v>
      </c>
      <c r="B4" s="0" t="s">
        <v>99</v>
      </c>
      <c r="C4" s="0" t="s">
        <v>2340</v>
      </c>
      <c r="D4" s="0" t="s">
        <v>2345</v>
      </c>
      <c r="E4" s="0" t="s">
        <v>2346</v>
      </c>
      <c r="F4" s="0" t="s">
        <v>2344</v>
      </c>
      <c r="G4" s="0" t="s">
        <v>89</v>
      </c>
    </row>
    <row customHeight="1" ht="11.25">
      <c r="A5" s="375" t="s">
        <v>16</v>
      </c>
      <c r="B5" s="0" t="s">
        <v>99</v>
      </c>
      <c r="C5" s="0" t="s">
        <v>2340</v>
      </c>
      <c r="D5" s="0" t="s">
        <v>2347</v>
      </c>
      <c r="E5" s="0" t="s">
        <v>2348</v>
      </c>
      <c r="F5" s="0" t="s">
        <v>2344</v>
      </c>
      <c r="G5" s="0" t="s">
        <v>90</v>
      </c>
    </row>
    <row customHeight="1" ht="11.25">
      <c r="A6" s="375" t="s">
        <v>16</v>
      </c>
      <c r="B6" s="0" t="s">
        <v>99</v>
      </c>
      <c r="C6" s="0" t="s">
        <v>2340</v>
      </c>
      <c r="D6" s="0" t="s">
        <v>2349</v>
      </c>
      <c r="E6" s="0" t="s">
        <v>2350</v>
      </c>
      <c r="F6" s="0" t="s">
        <v>2344</v>
      </c>
      <c r="G6" s="0" t="s">
        <v>111</v>
      </c>
    </row>
    <row customHeight="1" ht="11.25">
      <c r="A7" s="375" t="s">
        <v>16</v>
      </c>
      <c r="B7" s="0" t="s">
        <v>99</v>
      </c>
      <c r="C7" s="0" t="s">
        <v>2340</v>
      </c>
      <c r="D7" s="0" t="s">
        <v>2351</v>
      </c>
      <c r="E7" s="0" t="s">
        <v>2352</v>
      </c>
      <c r="F7" s="0" t="s">
        <v>2344</v>
      </c>
      <c r="G7" s="0" t="s">
        <v>91</v>
      </c>
    </row>
    <row customHeight="1" ht="11.25">
      <c r="A8" s="375" t="s">
        <v>16</v>
      </c>
      <c r="B8" s="0" t="s">
        <v>99</v>
      </c>
      <c r="C8" s="0" t="s">
        <v>2340</v>
      </c>
      <c r="D8" s="0" t="s">
        <v>2353</v>
      </c>
      <c r="E8" s="0" t="s">
        <v>2354</v>
      </c>
      <c r="F8" s="0" t="s">
        <v>2344</v>
      </c>
      <c r="G8" s="0" t="s">
        <v>92</v>
      </c>
    </row>
    <row customHeight="1" ht="11.25">
      <c r="A9" s="375" t="s">
        <v>16</v>
      </c>
      <c r="B9" s="0" t="s">
        <v>99</v>
      </c>
      <c r="C9" s="0" t="s">
        <v>2340</v>
      </c>
      <c r="D9" s="0" t="s">
        <v>2355</v>
      </c>
      <c r="E9" s="0" t="s">
        <v>2356</v>
      </c>
      <c r="F9" s="0" t="s">
        <v>2344</v>
      </c>
      <c r="G9" s="0" t="s">
        <v>112</v>
      </c>
    </row>
    <row customHeight="1" ht="11.25">
      <c r="A10" s="375" t="s">
        <v>16</v>
      </c>
      <c r="B10" s="0" t="s">
        <v>99</v>
      </c>
      <c r="C10" s="0" t="s">
        <v>2340</v>
      </c>
      <c r="D10" s="0" t="s">
        <v>2357</v>
      </c>
      <c r="E10" s="0" t="s">
        <v>2358</v>
      </c>
      <c r="F10" s="0" t="s">
        <v>2359</v>
      </c>
      <c r="G10" s="0" t="s">
        <v>148</v>
      </c>
    </row>
    <row customHeight="1" ht="11.25">
      <c r="A11" s="375" t="s">
        <v>16</v>
      </c>
      <c r="B11" s="0" t="s">
        <v>99</v>
      </c>
      <c r="C11" s="0" t="s">
        <v>2340</v>
      </c>
      <c r="D11" s="0" t="s">
        <v>2360</v>
      </c>
      <c r="E11" s="0" t="s">
        <v>2361</v>
      </c>
      <c r="F11" s="0" t="s">
        <v>2344</v>
      </c>
      <c r="G11" s="0" t="s">
        <v>149</v>
      </c>
    </row>
    <row customHeight="1" ht="11.25">
      <c r="A12" s="375" t="s">
        <v>16</v>
      </c>
      <c r="B12" s="0" t="s">
        <v>99</v>
      </c>
      <c r="C12" s="0" t="s">
        <v>2340</v>
      </c>
      <c r="D12" s="0" t="s">
        <v>2362</v>
      </c>
      <c r="E12" s="0" t="s">
        <v>2363</v>
      </c>
      <c r="F12" s="0" t="s">
        <v>2344</v>
      </c>
      <c r="G12" s="0" t="s">
        <v>150</v>
      </c>
    </row>
    <row customHeight="1" ht="11.25">
      <c r="A13" s="375" t="s">
        <v>16</v>
      </c>
      <c r="B13" s="0" t="s">
        <v>99</v>
      </c>
      <c r="C13" s="0" t="s">
        <v>2340</v>
      </c>
      <c r="D13" s="0" t="s">
        <v>2364</v>
      </c>
      <c r="E13" s="0" t="s">
        <v>2365</v>
      </c>
      <c r="F13" s="0" t="s">
        <v>2344</v>
      </c>
      <c r="G13" s="0" t="s">
        <v>151</v>
      </c>
    </row>
    <row customHeight="1" ht="11.25">
      <c r="A14" s="375" t="s">
        <v>16</v>
      </c>
      <c r="B14" s="0" t="s">
        <v>99</v>
      </c>
      <c r="C14" s="0" t="s">
        <v>2340</v>
      </c>
      <c r="D14" s="0" t="s">
        <v>2366</v>
      </c>
      <c r="E14" s="0" t="s">
        <v>2367</v>
      </c>
      <c r="F14" s="0" t="s">
        <v>2344</v>
      </c>
      <c r="G14" s="0" t="s">
        <v>152</v>
      </c>
    </row>
    <row customHeight="1" ht="11.25">
      <c r="A15" s="375" t="s">
        <v>16</v>
      </c>
      <c r="B15" s="0" t="s">
        <v>99</v>
      </c>
      <c r="C15" s="0" t="s">
        <v>2340</v>
      </c>
      <c r="D15" s="0" t="s">
        <v>2368</v>
      </c>
      <c r="E15" s="0" t="s">
        <v>2369</v>
      </c>
      <c r="F15" s="0" t="s">
        <v>2344</v>
      </c>
      <c r="G15" s="0" t="s">
        <v>153</v>
      </c>
    </row>
    <row customHeight="1" ht="11.25">
      <c r="A16" s="375" t="s">
        <v>16</v>
      </c>
      <c r="B16" s="0" t="s">
        <v>99</v>
      </c>
      <c r="C16" s="0" t="s">
        <v>2340</v>
      </c>
      <c r="D16" s="0" t="s">
        <v>100</v>
      </c>
      <c r="E16" s="0" t="s">
        <v>101</v>
      </c>
      <c r="F16" s="0" t="s">
        <v>2370</v>
      </c>
      <c r="G16" s="0" t="s">
        <v>98</v>
      </c>
    </row>
    <row customHeight="1" ht="11.25">
      <c r="A17" s="375" t="s">
        <v>16</v>
      </c>
      <c r="B17" s="0" t="s">
        <v>99</v>
      </c>
      <c r="C17" s="0" t="s">
        <v>2340</v>
      </c>
      <c r="D17" s="0" t="s">
        <v>2371</v>
      </c>
      <c r="E17" s="0" t="s">
        <v>2372</v>
      </c>
      <c r="F17" s="0" t="s">
        <v>2344</v>
      </c>
      <c r="G17" s="0" t="s">
        <v>1478</v>
      </c>
    </row>
    <row customHeight="1" ht="11.25">
      <c r="A18" s="375" t="s">
        <v>16</v>
      </c>
      <c r="B18" s="0" t="s">
        <v>99</v>
      </c>
      <c r="C18" s="0" t="s">
        <v>2340</v>
      </c>
      <c r="D18" s="0" t="s">
        <v>2373</v>
      </c>
      <c r="E18" s="0" t="s">
        <v>2374</v>
      </c>
      <c r="F18" s="0" t="s">
        <v>2344</v>
      </c>
      <c r="G18" s="0" t="s">
        <v>1490</v>
      </c>
    </row>
    <row customHeight="1" ht="11.25">
      <c r="A19" s="375" t="s">
        <v>16</v>
      </c>
      <c r="B19" s="0" t="s">
        <v>99</v>
      </c>
      <c r="C19" s="0" t="s">
        <v>2340</v>
      </c>
      <c r="D19" s="0" t="s">
        <v>2375</v>
      </c>
      <c r="E19" s="0" t="s">
        <v>2376</v>
      </c>
      <c r="F19" s="0" t="s">
        <v>2344</v>
      </c>
      <c r="G19" s="0" t="s">
        <v>1504</v>
      </c>
    </row>
    <row customHeight="1" ht="11.25">
      <c r="A20" s="375" t="s">
        <v>16</v>
      </c>
      <c r="B20" s="0" t="s">
        <v>99</v>
      </c>
      <c r="C20" s="0" t="s">
        <v>2340</v>
      </c>
      <c r="D20" s="0" t="s">
        <v>2377</v>
      </c>
      <c r="E20" s="0" t="s">
        <v>2378</v>
      </c>
      <c r="F20" s="0" t="s">
        <v>2344</v>
      </c>
      <c r="G20" s="0" t="s">
        <v>1516</v>
      </c>
    </row>
    <row customHeight="1" ht="11.25">
      <c r="A21" s="375" t="s">
        <v>16</v>
      </c>
      <c r="B21" s="0" t="s">
        <v>99</v>
      </c>
      <c r="C21" s="0" t="s">
        <v>2340</v>
      </c>
      <c r="D21" s="0" t="s">
        <v>2379</v>
      </c>
      <c r="E21" s="0" t="s">
        <v>2380</v>
      </c>
      <c r="F21" s="0" t="s">
        <v>2344</v>
      </c>
      <c r="G21" s="0" t="s">
        <v>1525</v>
      </c>
    </row>
    <row customHeight="1" ht="11.25">
      <c r="A22" s="375" t="s">
        <v>16</v>
      </c>
      <c r="B22" s="0" t="s">
        <v>99</v>
      </c>
      <c r="C22" s="0" t="s">
        <v>2340</v>
      </c>
      <c r="D22" s="0" t="s">
        <v>2381</v>
      </c>
      <c r="E22" s="0" t="s">
        <v>2382</v>
      </c>
      <c r="F22" s="0" t="s">
        <v>2344</v>
      </c>
      <c r="G22" s="0" t="s">
        <v>1541</v>
      </c>
    </row>
    <row customHeight="1" ht="11.25">
      <c r="A23" s="375" t="s">
        <v>16</v>
      </c>
      <c r="B23" s="0" t="s">
        <v>2383</v>
      </c>
      <c r="C23" s="0" t="s">
        <v>2384</v>
      </c>
      <c r="D23" s="0" t="s">
        <v>2383</v>
      </c>
      <c r="E23" s="0" t="s">
        <v>2384</v>
      </c>
      <c r="F23" s="0" t="s">
        <v>2385</v>
      </c>
      <c r="G23" s="0" t="s">
        <v>1548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B2E24-CD8C-1CDA-4CD4-0.E2EDACBB}"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2386</v>
      </c>
      <c r="B1" s="837" t="s">
        <v>2387</v>
      </c>
      <c r="C1" s="1161" t="s">
        <v>2388</v>
      </c>
      <c r="D1" s="837" t="s">
        <v>2389</v>
      </c>
      <c r="E1" s="837" t="s">
        <v>2390</v>
      </c>
      <c r="F1" s="1161" t="s">
        <v>2391</v>
      </c>
      <c r="G1" s="1161" t="s">
        <v>2392</v>
      </c>
      <c r="H1" s="1161" t="s">
        <v>2393</v>
      </c>
      <c r="I1" s="1161" t="s">
        <v>2394</v>
      </c>
    </row>
    <row customHeight="1" ht="11.25">
      <c r="A2" s="1693" t="s">
        <v>109</v>
      </c>
      <c r="B2" s="1693" t="s">
        <v>2395</v>
      </c>
      <c r="C2" s="1693" t="s">
        <v>28</v>
      </c>
      <c r="D2" s="1693" t="s">
        <v>2396</v>
      </c>
      <c r="E2" s="1693" t="s">
        <v>2397</v>
      </c>
      <c r="F2" s="1693" t="s">
        <v>28</v>
      </c>
      <c r="G2" s="1693" t="s">
        <v>28</v>
      </c>
      <c r="H2" s="1693" t="s">
        <v>28</v>
      </c>
      <c r="I2" s="1693" t="s">
        <v>28</v>
      </c>
    </row>
    <row customHeight="1" ht="11.25">
      <c r="A3" s="1693" t="s">
        <v>110</v>
      </c>
      <c r="B3" s="1693" t="s">
        <v>2398</v>
      </c>
      <c r="C3" s="1693" t="s">
        <v>28</v>
      </c>
      <c r="D3" s="1693" t="s">
        <v>2399</v>
      </c>
      <c r="E3" s="1693" t="s">
        <v>2397</v>
      </c>
      <c r="F3" s="1693" t="s">
        <v>28</v>
      </c>
      <c r="G3" s="1693" t="s">
        <v>28</v>
      </c>
      <c r="H3" s="1693" t="s">
        <v>28</v>
      </c>
      <c r="I3" s="1693" t="s">
        <v>28</v>
      </c>
    </row>
    <row customHeight="1" ht="11.25">
      <c r="A4" s="1693" t="s">
        <v>89</v>
      </c>
      <c r="B4" s="1693" t="s">
        <v>2400</v>
      </c>
      <c r="C4" s="1693" t="s">
        <v>28</v>
      </c>
      <c r="D4" s="1693" t="s">
        <v>2401</v>
      </c>
      <c r="E4" s="1693" t="s">
        <v>2397</v>
      </c>
      <c r="F4" s="1693" t="s">
        <v>28</v>
      </c>
      <c r="G4" s="1693" t="s">
        <v>28</v>
      </c>
      <c r="H4" s="1693" t="s">
        <v>28</v>
      </c>
      <c r="I4" s="1693" t="s">
        <v>28</v>
      </c>
    </row>
    <row customHeight="1" ht="11.25">
      <c r="A5" s="1693" t="s">
        <v>90</v>
      </c>
      <c r="B5" s="1693" t="s">
        <v>2402</v>
      </c>
      <c r="C5" s="1693" t="s">
        <v>28</v>
      </c>
      <c r="D5" s="1693" t="s">
        <v>2403</v>
      </c>
      <c r="E5" s="1693" t="s">
        <v>2397</v>
      </c>
      <c r="F5" s="1693" t="s">
        <v>28</v>
      </c>
      <c r="G5" s="1693" t="s">
        <v>28</v>
      </c>
      <c r="H5" s="1693" t="s">
        <v>28</v>
      </c>
      <c r="I5" s="1693" t="s">
        <v>28</v>
      </c>
    </row>
    <row customHeight="1" ht="11.25">
      <c r="A6" s="1693" t="s">
        <v>111</v>
      </c>
      <c r="B6" s="1693" t="s">
        <v>2404</v>
      </c>
      <c r="C6" s="1693" t="s">
        <v>28</v>
      </c>
      <c r="D6" s="1693" t="s">
        <v>2405</v>
      </c>
      <c r="E6" s="1693" t="s">
        <v>2406</v>
      </c>
      <c r="F6" s="1693" t="s">
        <v>28</v>
      </c>
      <c r="G6" s="1693" t="s">
        <v>28</v>
      </c>
      <c r="H6" s="1693" t="s">
        <v>28</v>
      </c>
      <c r="I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38DBA-21B4-C574-0C8E-0.F9C359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4FF07-0376-D3FE-774A-0.898FCC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00982-BC0B-0A7F-AD94-0.912A9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2407</v>
      </c>
    </row>
    <row customHeight="1" ht="11.25">
      <c r="A2" s="185" t="s">
        <v>97</v>
      </c>
      <c r="B2" s="185" t="s">
        <v>2408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FEB6F-00AD-CB06-D98B-0.01B80A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2409</v>
      </c>
      <c r="B1" s="837" t="s">
        <v>2410</v>
      </c>
    </row>
    <row customHeight="1" ht="11.25">
      <c r="A2" s="837">
        <v>4213775</v>
      </c>
      <c r="B2" s="837" t="s">
        <v>1231</v>
      </c>
    </row>
    <row customHeight="1" ht="11.25">
      <c r="A3" s="837">
        <v>4213784</v>
      </c>
      <c r="B3" s="837" t="s">
        <v>1265</v>
      </c>
    </row>
    <row customHeight="1" ht="11.25">
      <c r="A4" s="837">
        <v>4213781</v>
      </c>
      <c r="B4" s="837" t="s">
        <v>1258</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1398</v>
      </c>
    </row>
    <row customHeight="1" ht="11.25">
      <c r="A10" s="837">
        <v>4213783</v>
      </c>
      <c r="B10" s="837" t="s">
        <v>1413</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66B54-0E91-3E38-675B-0.DC4503F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2409</v>
      </c>
      <c r="B1" s="837" t="s">
        <v>2411</v>
      </c>
    </row>
    <row customHeight="1" ht="11.25">
      <c r="A2" s="837" t="s">
        <v>2412</v>
      </c>
      <c r="B2" s="837" t="s">
        <v>1512</v>
      </c>
    </row>
    <row customHeight="1" ht="11.25">
      <c r="A3" s="837" t="s">
        <v>2413</v>
      </c>
      <c r="B3" s="837" t="s">
        <v>1522</v>
      </c>
    </row>
    <row customHeight="1" ht="11.25">
      <c r="A4" s="837" t="s">
        <v>2414</v>
      </c>
      <c r="B4" s="837"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7D048-E3A1-D496-11FD-0.B90E69F9}"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2333</v>
      </c>
      <c r="B1" s="375" t="s">
        <v>2334</v>
      </c>
      <c r="C1" s="375" t="s">
        <v>2335</v>
      </c>
      <c r="D1" s="375" t="s">
        <v>2336</v>
      </c>
      <c r="E1" s="0" t="s">
        <v>2337</v>
      </c>
      <c r="F1" s="0" t="s">
        <v>2338</v>
      </c>
      <c r="G1" s="0" t="s">
        <v>2339</v>
      </c>
    </row>
    <row customHeight="1" ht="11.25">
      <c r="A2" s="0" t="s">
        <v>16</v>
      </c>
      <c r="B2" s="0" t="s">
        <v>99</v>
      </c>
      <c r="C2" s="0" t="s">
        <v>2340</v>
      </c>
      <c r="D2" s="0" t="s">
        <v>99</v>
      </c>
      <c r="E2" s="0" t="s">
        <v>2340</v>
      </c>
      <c r="F2" s="0" t="s">
        <v>2341</v>
      </c>
      <c r="G2" s="0" t="s">
        <v>109</v>
      </c>
    </row>
    <row customHeight="1" ht="11.25">
      <c r="A3" s="0" t="s">
        <v>16</v>
      </c>
      <c r="B3" s="0" t="s">
        <v>99</v>
      </c>
      <c r="C3" s="0" t="s">
        <v>2340</v>
      </c>
      <c r="D3" s="0" t="s">
        <v>2342</v>
      </c>
      <c r="E3" s="0" t="s">
        <v>2343</v>
      </c>
      <c r="F3" s="0" t="s">
        <v>2344</v>
      </c>
      <c r="G3" s="0" t="s">
        <v>110</v>
      </c>
    </row>
    <row customHeight="1" ht="11.25">
      <c r="A4" s="0" t="s">
        <v>16</v>
      </c>
      <c r="B4" s="0" t="s">
        <v>99</v>
      </c>
      <c r="C4" s="0" t="s">
        <v>2340</v>
      </c>
      <c r="D4" s="0" t="s">
        <v>2345</v>
      </c>
      <c r="E4" s="0" t="s">
        <v>2346</v>
      </c>
      <c r="F4" s="0" t="s">
        <v>2344</v>
      </c>
      <c r="G4" s="0" t="s">
        <v>89</v>
      </c>
    </row>
    <row customHeight="1" ht="11.25">
      <c r="A5" s="0" t="s">
        <v>16</v>
      </c>
      <c r="B5" s="0" t="s">
        <v>99</v>
      </c>
      <c r="C5" s="0" t="s">
        <v>2340</v>
      </c>
      <c r="D5" s="0" t="s">
        <v>2347</v>
      </c>
      <c r="E5" s="0" t="s">
        <v>2348</v>
      </c>
      <c r="F5" s="0" t="s">
        <v>2344</v>
      </c>
      <c r="G5" s="0" t="s">
        <v>90</v>
      </c>
    </row>
    <row customHeight="1" ht="11.25">
      <c r="A6" s="0" t="s">
        <v>16</v>
      </c>
      <c r="B6" s="0" t="s">
        <v>99</v>
      </c>
      <c r="C6" s="0" t="s">
        <v>2340</v>
      </c>
      <c r="D6" s="0" t="s">
        <v>2349</v>
      </c>
      <c r="E6" s="0" t="s">
        <v>2350</v>
      </c>
      <c r="F6" s="0" t="s">
        <v>2344</v>
      </c>
      <c r="G6" s="0" t="s">
        <v>111</v>
      </c>
    </row>
    <row customHeight="1" ht="11.25">
      <c r="A7" s="0" t="s">
        <v>16</v>
      </c>
      <c r="B7" s="0" t="s">
        <v>99</v>
      </c>
      <c r="C7" s="0" t="s">
        <v>2340</v>
      </c>
      <c r="D7" s="0" t="s">
        <v>2351</v>
      </c>
      <c r="E7" s="0" t="s">
        <v>2352</v>
      </c>
      <c r="F7" s="0" t="s">
        <v>2344</v>
      </c>
      <c r="G7" s="0" t="s">
        <v>91</v>
      </c>
    </row>
    <row customHeight="1" ht="11.25">
      <c r="A8" s="0" t="s">
        <v>16</v>
      </c>
      <c r="B8" s="0" t="s">
        <v>99</v>
      </c>
      <c r="C8" s="0" t="s">
        <v>2340</v>
      </c>
      <c r="D8" s="0" t="s">
        <v>2353</v>
      </c>
      <c r="E8" s="0" t="s">
        <v>2354</v>
      </c>
      <c r="F8" s="0" t="s">
        <v>2344</v>
      </c>
      <c r="G8" s="0" t="s">
        <v>92</v>
      </c>
    </row>
    <row customHeight="1" ht="11.25">
      <c r="A9" s="0" t="s">
        <v>16</v>
      </c>
      <c r="B9" s="0" t="s">
        <v>99</v>
      </c>
      <c r="C9" s="0" t="s">
        <v>2340</v>
      </c>
      <c r="D9" s="0" t="s">
        <v>2355</v>
      </c>
      <c r="E9" s="0" t="s">
        <v>2356</v>
      </c>
      <c r="F9" s="0" t="s">
        <v>2344</v>
      </c>
      <c r="G9" s="0" t="s">
        <v>112</v>
      </c>
    </row>
    <row customHeight="1" ht="11.25">
      <c r="A10" s="0" t="s">
        <v>16</v>
      </c>
      <c r="B10" s="0" t="s">
        <v>99</v>
      </c>
      <c r="C10" s="0" t="s">
        <v>2340</v>
      </c>
      <c r="D10" s="0" t="s">
        <v>2357</v>
      </c>
      <c r="E10" s="0" t="s">
        <v>2358</v>
      </c>
      <c r="F10" s="0" t="s">
        <v>2359</v>
      </c>
      <c r="G10" s="0" t="s">
        <v>148</v>
      </c>
    </row>
    <row customHeight="1" ht="11.25">
      <c r="A11" s="0" t="s">
        <v>16</v>
      </c>
      <c r="B11" s="0" t="s">
        <v>99</v>
      </c>
      <c r="C11" s="0" t="s">
        <v>2340</v>
      </c>
      <c r="D11" s="0" t="s">
        <v>2360</v>
      </c>
      <c r="E11" s="0" t="s">
        <v>2361</v>
      </c>
      <c r="F11" s="0" t="s">
        <v>2344</v>
      </c>
      <c r="G11" s="0" t="s">
        <v>149</v>
      </c>
    </row>
    <row customHeight="1" ht="11.25">
      <c r="A12" s="0" t="s">
        <v>16</v>
      </c>
      <c r="B12" s="0" t="s">
        <v>99</v>
      </c>
      <c r="C12" s="0" t="s">
        <v>2340</v>
      </c>
      <c r="D12" s="0" t="s">
        <v>2362</v>
      </c>
      <c r="E12" s="0" t="s">
        <v>2363</v>
      </c>
      <c r="F12" s="0" t="s">
        <v>2344</v>
      </c>
      <c r="G12" s="0" t="s">
        <v>150</v>
      </c>
    </row>
    <row customHeight="1" ht="11.25">
      <c r="A13" s="0" t="s">
        <v>16</v>
      </c>
      <c r="B13" s="0" t="s">
        <v>99</v>
      </c>
      <c r="C13" s="0" t="s">
        <v>2340</v>
      </c>
      <c r="D13" s="0" t="s">
        <v>2364</v>
      </c>
      <c r="E13" s="0" t="s">
        <v>2365</v>
      </c>
      <c r="F13" s="0" t="s">
        <v>2344</v>
      </c>
      <c r="G13" s="0" t="s">
        <v>151</v>
      </c>
    </row>
    <row customHeight="1" ht="11.25">
      <c r="A14" s="0" t="s">
        <v>16</v>
      </c>
      <c r="B14" s="0" t="s">
        <v>99</v>
      </c>
      <c r="C14" s="0" t="s">
        <v>2340</v>
      </c>
      <c r="D14" s="0" t="s">
        <v>2366</v>
      </c>
      <c r="E14" s="0" t="s">
        <v>2367</v>
      </c>
      <c r="F14" s="0" t="s">
        <v>2344</v>
      </c>
      <c r="G14" s="0" t="s">
        <v>152</v>
      </c>
    </row>
    <row customHeight="1" ht="11.25">
      <c r="A15" s="0" t="s">
        <v>16</v>
      </c>
      <c r="B15" s="0" t="s">
        <v>99</v>
      </c>
      <c r="C15" s="0" t="s">
        <v>2340</v>
      </c>
      <c r="D15" s="0" t="s">
        <v>2368</v>
      </c>
      <c r="E15" s="0" t="s">
        <v>2369</v>
      </c>
      <c r="F15" s="0" t="s">
        <v>2344</v>
      </c>
      <c r="G15" s="0" t="s">
        <v>153</v>
      </c>
    </row>
    <row customHeight="1" ht="11.25">
      <c r="A16" s="0" t="s">
        <v>16</v>
      </c>
      <c r="B16" s="0" t="s">
        <v>99</v>
      </c>
      <c r="C16" s="0" t="s">
        <v>2340</v>
      </c>
      <c r="D16" s="0" t="s">
        <v>100</v>
      </c>
      <c r="E16" s="0" t="s">
        <v>101</v>
      </c>
      <c r="F16" s="0" t="s">
        <v>2370</v>
      </c>
      <c r="G16" s="0" t="s">
        <v>98</v>
      </c>
    </row>
    <row customHeight="1" ht="11.25">
      <c r="A17" s="0" t="s">
        <v>16</v>
      </c>
      <c r="B17" s="0" t="s">
        <v>99</v>
      </c>
      <c r="C17" s="0" t="s">
        <v>2340</v>
      </c>
      <c r="D17" s="0" t="s">
        <v>2371</v>
      </c>
      <c r="E17" s="0" t="s">
        <v>2372</v>
      </c>
      <c r="F17" s="0" t="s">
        <v>2344</v>
      </c>
      <c r="G17" s="0" t="s">
        <v>1478</v>
      </c>
    </row>
    <row customHeight="1" ht="11.25">
      <c r="A18" s="0" t="s">
        <v>16</v>
      </c>
      <c r="B18" s="0" t="s">
        <v>99</v>
      </c>
      <c r="C18" s="0" t="s">
        <v>2340</v>
      </c>
      <c r="D18" s="0" t="s">
        <v>2373</v>
      </c>
      <c r="E18" s="0" t="s">
        <v>2374</v>
      </c>
      <c r="F18" s="0" t="s">
        <v>2344</v>
      </c>
      <c r="G18" s="0" t="s">
        <v>1490</v>
      </c>
    </row>
    <row customHeight="1" ht="11.25">
      <c r="A19" s="0" t="s">
        <v>16</v>
      </c>
      <c r="B19" s="0" t="s">
        <v>99</v>
      </c>
      <c r="C19" s="0" t="s">
        <v>2340</v>
      </c>
      <c r="D19" s="0" t="s">
        <v>2375</v>
      </c>
      <c r="E19" s="0" t="s">
        <v>2376</v>
      </c>
      <c r="F19" s="0" t="s">
        <v>2344</v>
      </c>
      <c r="G19" s="0" t="s">
        <v>1504</v>
      </c>
    </row>
    <row customHeight="1" ht="11.25">
      <c r="A20" s="0" t="s">
        <v>16</v>
      </c>
      <c r="B20" s="0" t="s">
        <v>99</v>
      </c>
      <c r="C20" s="0" t="s">
        <v>2340</v>
      </c>
      <c r="D20" s="0" t="s">
        <v>2377</v>
      </c>
      <c r="E20" s="0" t="s">
        <v>2378</v>
      </c>
      <c r="F20" s="0" t="s">
        <v>2344</v>
      </c>
      <c r="G20" s="0" t="s">
        <v>1516</v>
      </c>
    </row>
    <row customHeight="1" ht="11.25">
      <c r="A21" s="0" t="s">
        <v>16</v>
      </c>
      <c r="B21" s="0" t="s">
        <v>99</v>
      </c>
      <c r="C21" s="0" t="s">
        <v>2340</v>
      </c>
      <c r="D21" s="0" t="s">
        <v>2379</v>
      </c>
      <c r="E21" s="0" t="s">
        <v>2380</v>
      </c>
      <c r="F21" s="0" t="s">
        <v>2344</v>
      </c>
      <c r="G21" s="0" t="s">
        <v>1525</v>
      </c>
    </row>
    <row customHeight="1" ht="11.25">
      <c r="A22" s="0" t="s">
        <v>16</v>
      </c>
      <c r="B22" s="0" t="s">
        <v>99</v>
      </c>
      <c r="C22" s="0" t="s">
        <v>2340</v>
      </c>
      <c r="D22" s="0" t="s">
        <v>2381</v>
      </c>
      <c r="E22" s="0" t="s">
        <v>2382</v>
      </c>
      <c r="F22" s="0" t="s">
        <v>2344</v>
      </c>
      <c r="G22" s="0" t="s">
        <v>1541</v>
      </c>
    </row>
    <row customHeight="1" ht="11.25">
      <c r="A23" s="0" t="s">
        <v>16</v>
      </c>
      <c r="B23" s="0" t="s">
        <v>2383</v>
      </c>
      <c r="C23" s="0" t="s">
        <v>2384</v>
      </c>
      <c r="D23" s="0" t="s">
        <v>2383</v>
      </c>
      <c r="E23" s="0" t="s">
        <v>2384</v>
      </c>
      <c r="F23" s="0" t="s">
        <v>2385</v>
      </c>
      <c r="G23" s="0"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887E7-516D-0F57-9F2E-0.58776C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2415</v>
      </c>
      <c r="B1" s="837" t="s">
        <v>2416</v>
      </c>
      <c r="C1" s="837" t="s">
        <v>1176</v>
      </c>
    </row>
    <row customHeight="1" ht="11.25">
      <c r="A2" s="837">
        <v>4189678</v>
      </c>
      <c r="B2" s="837" t="s">
        <v>2417</v>
      </c>
      <c r="C2" s="837" t="s">
        <v>2418</v>
      </c>
    </row>
    <row customHeight="1" ht="11.25">
      <c r="A3" s="837">
        <v>4190415</v>
      </c>
      <c r="B3" s="837" t="s">
        <v>2419</v>
      </c>
      <c r="C3" s="837" t="s">
        <v>2418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81E7C-2233-49BB-85A9-0.7ABE37F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2420</v>
      </c>
      <c r="B1" s="165" t="s">
        <v>2421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69657-86CD-5467-4EF2-0.96282E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2422</v>
      </c>
      <c r="B1" s="0" t="b">
        <v>1</v>
      </c>
    </row>
    <row customHeight="1" ht="11.25">
      <c r="A2" s="0" t="s">
        <v>2423</v>
      </c>
      <c r="B2" s="0" t="b">
        <v>0</v>
      </c>
    </row>
    <row customHeight="1" ht="11.25">
      <c r="A3" s="0" t="s">
        <v>2424</v>
      </c>
      <c r="B3" s="0" t="b">
        <v>0</v>
      </c>
    </row>
    <row customHeight="1" ht="11.25">
      <c r="A4" s="0" t="s">
        <v>2425</v>
      </c>
      <c r="B4" s="0" t="b">
        <v>0</v>
      </c>
    </row>
    <row customHeight="1" ht="11.25">
      <c r="A5" s="0" t="s">
        <v>2426</v>
      </c>
      <c r="B5" s="0" t="b">
        <v>0</v>
      </c>
    </row>
    <row customHeight="1" ht="11.25">
      <c r="A6" s="0" t="s">
        <v>2427</v>
      </c>
      <c r="B6" s="0" t="b">
        <v>1</v>
      </c>
    </row>
    <row customHeight="1" ht="11.25">
      <c r="A7" s="0" t="s">
        <v>2428</v>
      </c>
      <c r="B7" s="0" t="b">
        <v>0</v>
      </c>
    </row>
    <row customHeight="1" ht="11.25">
      <c r="A8" s="0" t="s">
        <v>2429</v>
      </c>
      <c r="B8" s="0" t="b">
        <v>0</v>
      </c>
    </row>
    <row customHeight="1" ht="11.25">
      <c r="A9" s="0" t="s">
        <v>2430</v>
      </c>
      <c r="B9" s="0" t="b">
        <v>0</v>
      </c>
    </row>
    <row customHeight="1" ht="11.25">
      <c r="A10" s="0" t="s">
        <v>2431</v>
      </c>
      <c r="B10" s="0" t="b">
        <v>0</v>
      </c>
    </row>
    <row customHeight="1" ht="11.25">
      <c r="A11" s="0" t="s">
        <v>2432</v>
      </c>
      <c r="B11" s="0" t="b">
        <v>0</v>
      </c>
    </row>
    <row customHeight="1" ht="11.25">
      <c r="A12" s="0" t="s">
        <v>2433</v>
      </c>
      <c r="B12" s="0" t="b">
        <v>0</v>
      </c>
    </row>
    <row customHeight="1" ht="11.25">
      <c r="A13" s="0" t="s">
        <v>2434</v>
      </c>
      <c r="B13" s="0" t="b">
        <v>0</v>
      </c>
    </row>
    <row customHeight="1" ht="11.25">
      <c r="A14" s="0" t="s">
        <v>2435</v>
      </c>
      <c r="B14" s="0" t="b">
        <v>1</v>
      </c>
    </row>
    <row customHeight="1" ht="11.25">
      <c r="A15" s="0" t="s">
        <v>2436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201CC-A58F-FF32-B938-0.EFE714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627E6-BCD9-CA68-ADBF-0.EFEB9D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2437</v>
      </c>
      <c r="B1" s="69" t="s">
        <v>2438</v>
      </c>
    </row>
    <row customHeight="1" ht="11.25">
      <c r="A2" s="66" t="s">
        <v>2439</v>
      </c>
      <c r="B2" s="66" t="s">
        <v>2440</v>
      </c>
    </row>
    <row customHeight="1" ht="11.25">
      <c r="A3" s="66" t="s">
        <v>2441</v>
      </c>
      <c r="B3" s="66" t="s">
        <v>2442</v>
      </c>
    </row>
    <row customHeight="1" ht="11.25">
      <c r="A4" s="66" t="s">
        <v>2443</v>
      </c>
      <c r="B4" s="66" t="s">
        <v>2444</v>
      </c>
    </row>
    <row customHeight="1" ht="11.25">
      <c r="A5" s="66" t="s">
        <v>2445</v>
      </c>
      <c r="B5" s="66" t="s">
        <v>2446</v>
      </c>
    </row>
    <row customHeight="1" ht="11.25">
      <c r="A6" s="66" t="s">
        <v>2447</v>
      </c>
      <c r="B6" s="66" t="s">
        <v>2448</v>
      </c>
    </row>
    <row customHeight="1" ht="11.25">
      <c r="A7" s="66" t="s">
        <v>2449</v>
      </c>
      <c r="B7" s="66" t="s">
        <v>2450</v>
      </c>
    </row>
    <row customHeight="1" ht="11.25">
      <c r="A8" s="66" t="s">
        <v>2451</v>
      </c>
      <c r="B8" s="66" t="s">
        <v>2452</v>
      </c>
    </row>
    <row customHeight="1" ht="11.25">
      <c r="A9" s="66" t="s">
        <v>2453</v>
      </c>
      <c r="B9" s="66" t="s">
        <v>2454</v>
      </c>
    </row>
    <row customHeight="1" ht="11.25">
      <c r="A10" s="66" t="s">
        <v>2455</v>
      </c>
      <c r="B10" s="66" t="s">
        <v>2456</v>
      </c>
    </row>
    <row customHeight="1" ht="11.25">
      <c r="A11" s="66" t="s">
        <v>2457</v>
      </c>
      <c r="B11" s="66" t="s">
        <v>2458</v>
      </c>
    </row>
    <row customHeight="1" ht="11.25">
      <c r="A12" s="66" t="s">
        <v>2459</v>
      </c>
      <c r="B12" s="66" t="s">
        <v>2460</v>
      </c>
    </row>
    <row customHeight="1" ht="11.25">
      <c r="A13" s="66" t="s">
        <v>2461</v>
      </c>
      <c r="B13" s="66" t="s">
        <v>2462</v>
      </c>
    </row>
    <row customHeight="1" ht="11.25">
      <c r="A14" s="66" t="s">
        <v>2463</v>
      </c>
      <c r="B14" s="66" t="s">
        <v>2464</v>
      </c>
    </row>
    <row customHeight="1" ht="11.25">
      <c r="A15" s="66" t="s">
        <v>2465</v>
      </c>
      <c r="B15" s="66" t="s">
        <v>2466</v>
      </c>
    </row>
    <row customHeight="1" ht="11.25">
      <c r="A16" s="66" t="s">
        <v>2467</v>
      </c>
      <c r="B16" s="66" t="s">
        <v>2468</v>
      </c>
    </row>
    <row customHeight="1" ht="11.25">
      <c r="A17" s="66" t="s">
        <v>2469</v>
      </c>
      <c r="B17" s="66" t="s">
        <v>2470</v>
      </c>
    </row>
    <row customHeight="1" ht="11.25">
      <c r="A18" s="66" t="s">
        <v>2471</v>
      </c>
      <c r="B18" s="66" t="s">
        <v>2472</v>
      </c>
    </row>
    <row customHeight="1" ht="11.25">
      <c r="A19" s="66" t="s">
        <v>2473</v>
      </c>
      <c r="B19" s="66" t="s">
        <v>2474</v>
      </c>
    </row>
    <row customHeight="1" ht="11.25">
      <c r="A20" s="66" t="s">
        <v>2475</v>
      </c>
      <c r="B20" s="66" t="s">
        <v>2476</v>
      </c>
    </row>
    <row customHeight="1" ht="11.25">
      <c r="A21" s="66" t="s">
        <v>2477</v>
      </c>
      <c r="B21" s="66" t="s">
        <v>2478</v>
      </c>
    </row>
    <row customHeight="1" ht="11.25">
      <c r="A22" s="66" t="s">
        <v>2479</v>
      </c>
      <c r="B22" s="66" t="s">
        <v>2480</v>
      </c>
    </row>
    <row customHeight="1" ht="11.25">
      <c r="A23" s="66" t="s">
        <v>2481</v>
      </c>
      <c r="B23" s="66" t="s">
        <v>2482</v>
      </c>
    </row>
    <row customHeight="1" ht="11.25">
      <c r="A24" s="66" t="s">
        <v>2483</v>
      </c>
      <c r="B24" s="66" t="s">
        <v>2484</v>
      </c>
    </row>
    <row customHeight="1" ht="11.25">
      <c r="A25" s="66" t="s">
        <v>2485</v>
      </c>
      <c r="B25" s="66" t="s">
        <v>2486</v>
      </c>
    </row>
    <row customHeight="1" ht="11.25">
      <c r="A26" s="66" t="s">
        <v>2487</v>
      </c>
      <c r="B26" s="66" t="s">
        <v>2488</v>
      </c>
    </row>
    <row customHeight="1" ht="11.25">
      <c r="A27" s="66" t="s">
        <v>2489</v>
      </c>
      <c r="B27" s="66" t="s">
        <v>2490</v>
      </c>
    </row>
    <row customHeight="1" ht="11.25">
      <c r="A28" s="66" t="s">
        <v>2491</v>
      </c>
      <c r="B28" s="66" t="s">
        <v>2492</v>
      </c>
    </row>
    <row customHeight="1" ht="11.25">
      <c r="A29" s="66" t="s">
        <v>2493</v>
      </c>
      <c r="B29" s="66" t="s">
        <v>2494</v>
      </c>
    </row>
    <row customHeight="1" ht="11.25">
      <c r="A30" s="66" t="s">
        <v>2495</v>
      </c>
      <c r="B30" s="66" t="s">
        <v>2496</v>
      </c>
    </row>
    <row customHeight="1" ht="11.25">
      <c r="A31" s="66" t="s">
        <v>2497</v>
      </c>
      <c r="B31" s="66" t="s">
        <v>2498</v>
      </c>
    </row>
    <row customHeight="1" ht="11.25">
      <c r="A32" s="66" t="s">
        <v>2499</v>
      </c>
      <c r="B32" s="66" t="s">
        <v>2500</v>
      </c>
    </row>
    <row customHeight="1" ht="11.25">
      <c r="A33" s="66" t="s">
        <v>2501</v>
      </c>
      <c r="B33" s="66" t="s">
        <v>2502</v>
      </c>
    </row>
    <row customHeight="1" ht="11.25">
      <c r="A34" s="66" t="s">
        <v>2503</v>
      </c>
      <c r="B34" s="66" t="s">
        <v>2504</v>
      </c>
    </row>
    <row customHeight="1" ht="11.25">
      <c r="A35" s="66" t="s">
        <v>2505</v>
      </c>
      <c r="B35" s="66" t="s">
        <v>2506</v>
      </c>
    </row>
    <row customHeight="1" ht="11.25">
      <c r="A36" s="66" t="s">
        <v>2507</v>
      </c>
      <c r="B36" s="66" t="s">
        <v>2508</v>
      </c>
    </row>
    <row customHeight="1" ht="11.25">
      <c r="A37" s="66" t="s">
        <v>2509</v>
      </c>
      <c r="B37" s="66" t="s">
        <v>2510</v>
      </c>
    </row>
    <row customHeight="1" ht="11.25">
      <c r="A38" s="66" t="s">
        <v>2511</v>
      </c>
      <c r="B38" s="66" t="s">
        <v>2512</v>
      </c>
    </row>
    <row customHeight="1" ht="11.25">
      <c r="A39" s="66" t="s">
        <v>2513</v>
      </c>
      <c r="B39" s="66" t="s">
        <v>2514</v>
      </c>
    </row>
    <row customHeight="1" ht="11.25">
      <c r="A40" s="66" t="s">
        <v>2515</v>
      </c>
      <c r="B40" s="66" t="s">
        <v>2516</v>
      </c>
    </row>
    <row customHeight="1" ht="11.25">
      <c r="A41" s="66" t="s">
        <v>2517</v>
      </c>
      <c r="B41" s="66" t="s">
        <v>2518</v>
      </c>
    </row>
    <row customHeight="1" ht="11.25">
      <c r="A42" s="66" t="s">
        <v>2519</v>
      </c>
      <c r="B42" s="66" t="s">
        <v>2520</v>
      </c>
    </row>
    <row customHeight="1" ht="11.25">
      <c r="A43" s="66" t="s">
        <v>2521</v>
      </c>
      <c r="B43" s="66" t="s">
        <v>2522</v>
      </c>
    </row>
    <row customHeight="1" ht="11.25">
      <c r="A44" s="66" t="s">
        <v>2523</v>
      </c>
      <c r="B44" s="66" t="s">
        <v>2524</v>
      </c>
    </row>
    <row customHeight="1" ht="11.25">
      <c r="A45" s="66" t="s">
        <v>2525</v>
      </c>
      <c r="B45" s="66" t="s">
        <v>2526</v>
      </c>
    </row>
    <row customHeight="1" ht="11.25">
      <c r="A46" s="66" t="s">
        <v>2527</v>
      </c>
      <c r="B46" s="66" t="s">
        <v>2528</v>
      </c>
    </row>
    <row customHeight="1" ht="11.25">
      <c r="A47" s="66" t="s">
        <v>2529</v>
      </c>
      <c r="B47" s="66" t="s">
        <v>2530</v>
      </c>
    </row>
    <row customHeight="1" ht="11.25">
      <c r="A48" s="66" t="s">
        <v>2531</v>
      </c>
      <c r="B48" s="66" t="s">
        <v>2532</v>
      </c>
    </row>
    <row customHeight="1" ht="11.25">
      <c r="A49" s="66" t="s">
        <v>2533</v>
      </c>
      <c r="B49" s="66" t="s">
        <v>2534</v>
      </c>
    </row>
    <row customHeight="1" ht="11.25">
      <c r="A50" s="66" t="s">
        <v>2535</v>
      </c>
      <c r="B50" s="66" t="s">
        <v>2536</v>
      </c>
    </row>
    <row customHeight="1" ht="11.25">
      <c r="A51" s="66" t="s">
        <v>2537</v>
      </c>
      <c r="B51" s="66" t="s">
        <v>2538</v>
      </c>
    </row>
    <row customHeight="1" ht="11.25">
      <c r="A52" s="66" t="s">
        <v>2539</v>
      </c>
      <c r="B52" s="66" t="s">
        <v>2540</v>
      </c>
    </row>
    <row customHeight="1" ht="11.25">
      <c r="A53" s="66" t="s">
        <v>2541</v>
      </c>
      <c r="B53" s="66" t="s">
        <v>2542</v>
      </c>
    </row>
    <row customHeight="1" ht="11.25">
      <c r="A54" s="66" t="s">
        <v>2543</v>
      </c>
      <c r="B54" s="66" t="s">
        <v>2544</v>
      </c>
    </row>
    <row customHeight="1" ht="11.25">
      <c r="A55" s="66" t="s">
        <v>2545</v>
      </c>
      <c r="B55" s="66" t="s">
        <v>2546</v>
      </c>
    </row>
    <row customHeight="1" ht="11.25">
      <c r="A56" s="66" t="s">
        <v>2547</v>
      </c>
      <c r="B56" s="66" t="s">
        <v>2548</v>
      </c>
    </row>
    <row customHeight="1" ht="11.25">
      <c r="A57" s="66" t="s">
        <v>2549</v>
      </c>
      <c r="B57" s="66" t="s">
        <v>2550</v>
      </c>
    </row>
    <row customHeight="1" ht="11.25">
      <c r="A58" s="66" t="s">
        <v>2551</v>
      </c>
      <c r="B58" s="66" t="s">
        <v>2552</v>
      </c>
    </row>
    <row customHeight="1" ht="11.25">
      <c r="A59" s="66" t="s">
        <v>2553</v>
      </c>
      <c r="B59" s="66" t="s">
        <v>2554</v>
      </c>
    </row>
    <row customHeight="1" ht="11.25">
      <c r="A60" s="66" t="s">
        <v>2555</v>
      </c>
      <c r="B60" s="66" t="s">
        <v>2556</v>
      </c>
    </row>
    <row customHeight="1" ht="11.25">
      <c r="A61" s="66"/>
      <c r="B61" s="66" t="s">
        <v>2557</v>
      </c>
    </row>
    <row customHeight="1" ht="11.25">
      <c r="A62" s="66"/>
      <c r="B62" s="66" t="s">
        <v>2558</v>
      </c>
    </row>
    <row customHeight="1" ht="11.25">
      <c r="A63" s="66"/>
      <c r="B63" s="66" t="s">
        <v>2559</v>
      </c>
    </row>
    <row customHeight="1" ht="11.25">
      <c r="A64" s="66"/>
      <c r="B64" s="66" t="s">
        <v>2560</v>
      </c>
    </row>
    <row customHeight="1" ht="11.25">
      <c r="A65" s="66"/>
      <c r="B65" s="66" t="s">
        <v>2561</v>
      </c>
    </row>
    <row customHeight="1" ht="11.25">
      <c r="A66" s="66"/>
      <c r="B66" s="66" t="s">
        <v>2562</v>
      </c>
    </row>
    <row customHeight="1" ht="11.25">
      <c r="A67" s="66"/>
      <c r="B67" s="66" t="s">
        <v>2563</v>
      </c>
    </row>
    <row customHeight="1" ht="11.25">
      <c r="A68" s="66"/>
      <c r="B68" s="66" t="s">
        <v>2564</v>
      </c>
    </row>
    <row customHeight="1" ht="11.25">
      <c r="A69" s="66"/>
      <c r="B69" s="66" t="s">
        <v>2565</v>
      </c>
    </row>
    <row customHeight="1" ht="11.25">
      <c r="A70" s="66"/>
      <c r="B70" s="66" t="s">
        <v>2566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E576D-377C-212D-77D4-0.79FF51C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2567</v>
      </c>
    </row>
    <row customHeight="1" ht="90">
      <c r="B2" s="96" t="s">
        <v>2568</v>
      </c>
    </row>
    <row customHeight="1" ht="67.5">
      <c r="B3" s="96" t="s">
        <v>2569</v>
      </c>
    </row>
    <row customHeight="1" ht="33.75">
      <c r="B4" s="96" t="s">
        <v>2570</v>
      </c>
    </row>
    <row customHeight="1" ht="11.25">
      <c r="B5" s="96" t="s">
        <v>2571</v>
      </c>
    </row>
    <row customHeight="1" ht="22.5">
      <c r="B6" s="96" t="s">
        <v>2572</v>
      </c>
    </row>
    <row customHeight="1" ht="22.5">
      <c r="B7" s="96" t="s">
        <v>2573</v>
      </c>
    </row>
    <row customHeight="1" ht="22.5">
      <c r="B8" s="96" t="s">
        <v>2574</v>
      </c>
    </row>
    <row customHeight="1" ht="22.5">
      <c r="B9" s="96" t="s">
        <v>2575</v>
      </c>
    </row>
    <row customHeight="1" ht="56.25">
      <c r="B10" s="96" t="s">
        <v>2576</v>
      </c>
    </row>
    <row customHeight="1" ht="12.75">
      <c r="B11" s="161" t="s">
        <v>2577</v>
      </c>
    </row>
    <row customHeight="1" ht="11.25">
      <c r="B12" s="95" t="s">
        <v>2578</v>
      </c>
    </row>
    <row customHeight="1" ht="22.5">
      <c r="B13" s="96" t="s">
        <v>2579</v>
      </c>
    </row>
    <row customHeight="1" ht="67.5">
      <c r="B14" s="96" t="s">
        <v>2580</v>
      </c>
    </row>
    <row customHeight="1" ht="22.5">
      <c r="B15" s="96" t="s">
        <v>2581</v>
      </c>
    </row>
    <row customHeight="1" ht="11.25">
      <c r="B16" s="95" t="s">
        <v>2582</v>
      </c>
      <c r="D16" s="102"/>
    </row>
    <row customHeight="1" ht="33.75">
      <c r="B17" s="96" t="s">
        <v>2583</v>
      </c>
    </row>
    <row customHeight="1" ht="33.75">
      <c r="B18" s="96" t="s">
        <v>2584</v>
      </c>
    </row>
    <row customHeight="1" ht="11.25">
      <c r="B19" s="96" t="s">
        <v>2585</v>
      </c>
    </row>
    <row customHeight="1" ht="33.75">
      <c r="B20" s="96" t="s">
        <v>2586</v>
      </c>
    </row>
    <row customHeight="1" ht="11.25">
      <c r="B21" s="95" t="s">
        <v>2587</v>
      </c>
    </row>
    <row customHeight="1" ht="11.25">
      <c r="B22" s="96" t="s">
        <v>2588</v>
      </c>
    </row>
    <row r="24" customHeight="1" ht="22.5">
      <c r="B24" s="163" t="s">
        <v>2589</v>
      </c>
    </row>
    <row r="26" customHeight="1" ht="11.25">
      <c r="B26" s="95" t="s">
        <v>2590</v>
      </c>
    </row>
    <row customHeight="1" ht="22.5">
      <c r="B27" s="162" t="s">
        <v>399</v>
      </c>
    </row>
    <row customHeight="1" ht="56.25">
      <c r="B28" s="162" t="s">
        <v>2591</v>
      </c>
    </row>
    <row customHeight="1" ht="11.25">
      <c r="B29" s="212" t="s">
        <v>2592</v>
      </c>
    </row>
    <row customHeight="1" ht="22.5">
      <c r="B30" s="162" t="s">
        <v>2593</v>
      </c>
    </row>
    <row r="32" customHeight="1" ht="11.25">
      <c r="A32" s="190"/>
      <c r="B32" s="191" t="s">
        <v>2594</v>
      </c>
    </row>
    <row customHeight="1" ht="14.25">
      <c r="A33" s="192">
        <v>1</v>
      </c>
      <c r="B33" s="193" t="s">
        <v>2595</v>
      </c>
    </row>
    <row customHeight="1" ht="14.25">
      <c r="A34" s="192">
        <v>2</v>
      </c>
      <c r="B34" s="193" t="s">
        <v>2596</v>
      </c>
    </row>
    <row customHeight="1" ht="11.25">
      <c r="B35" s="191" t="s">
        <v>2597</v>
      </c>
    </row>
    <row customHeight="1" ht="11.25">
      <c r="B36" s="193" t="s">
        <v>2598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59D12-B27E-1837-7A8F-0.EB1505A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109</v>
      </c>
      <c r="E2" s="2237"/>
      <c r="F2" s="1627"/>
      <c r="G2" s="1622" t="s">
        <v>109</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105</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